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255" windowWidth="11355" windowHeight="2430" activeTab="12"/>
  </bookViews>
  <sheets>
    <sheet name="รถตู้เขต 12 ที่นั่ง" sheetId="1" r:id="rId1"/>
    <sheet name="คอมฯ CC1" sheetId="2" r:id="rId2"/>
    <sheet name="ระบบ DLIT80รร." sheetId="3" r:id="rId3"/>
    <sheet name="ครุภัณฑ์คอมฯสพป.พช3" sheetId="4" r:id="rId4"/>
    <sheet name="ครุภัณฑ์ม.ต้น9 รร." sheetId="5" r:id="rId5"/>
    <sheet name="ครุภัณฑ์ก่อนฯ 11รร." sheetId="6" r:id="rId6"/>
    <sheet name="โต๊ะ-เก้าอี้ก่อนฯ" sheetId="7" r:id="rId7"/>
    <sheet name="ครุภัณฑ์ประถมฯ" sheetId="8" r:id="rId8"/>
    <sheet name="อาคาร11 รร" sheetId="9" r:id="rId9"/>
    <sheet name="ช่อมอาคารICU" sheetId="10" r:id="rId10"/>
    <sheet name="ซ่อมแซมเขต3-สระประดู่" sheetId="11" r:id="rId11"/>
    <sheet name="เงินกัน60-ดำเนินงาน 2รร" sheetId="12" r:id="rId12"/>
    <sheet name="เงินกัน60-คอม-DLIT" sheetId="13" r:id="rId13"/>
    <sheet name="เงินกัน60-งบลงทุน" sheetId="14" r:id="rId14"/>
    <sheet name="ว่าง" sheetId="15" r:id="rId15"/>
    <sheet name="แบบคุม" sheetId="16" r:id="rId16"/>
    <sheet name="แจ้งงบ" sheetId="17" r:id="rId17"/>
    <sheet name="ข้อมูลประชุมคลังฯ" sheetId="18" r:id="rId18"/>
    <sheet name="ทวงงบ (2)" sheetId="19" r:id="rId19"/>
    <sheet name="ทวงงบ (3)" sheetId="20" r:id="rId20"/>
    <sheet name="รร. (2)" sheetId="21" r:id="rId21"/>
    <sheet name="ประชุมฯที่ราหุล" sheetId="22" r:id="rId22"/>
    <sheet name="แนบวาระประชุม" sheetId="23" r:id="rId23"/>
    <sheet name="แนบวาระประชุม (2)" sheetId="24" r:id="rId24"/>
    <sheet name="แนบวาระประชุม (3)" sheetId="25" r:id="rId25"/>
    <sheet name="ยังไม่ทำPO" sheetId="26" r:id="rId26"/>
    <sheet name="ประชุมคลัง28พย" sheetId="27" r:id="rId27"/>
    <sheet name="ประชุมคลัง2ธค.59" sheetId="28" r:id="rId28"/>
    <sheet name="ประชุมคลัง2ธค.59 (2)" sheetId="29" r:id="rId29"/>
    <sheet name="ประชุมคลัง25ธค" sheetId="30" r:id="rId30"/>
    <sheet name="ประชุมคลัง25มค60" sheetId="31" r:id="rId31"/>
    <sheet name="ประชุมคลัง22 พฤษภา60" sheetId="32" r:id="rId32"/>
    <sheet name="ประชุมคลัง25 กค.60" sheetId="33" r:id="rId33"/>
    <sheet name="26มิยให้มาประชุม" sheetId="34" r:id="rId34"/>
    <sheet name="26มิยให้มาประชุม (2)" sheetId="35" r:id="rId35"/>
    <sheet name="รายงานเหลือจ่ายกระตุ้น" sheetId="36" r:id="rId36"/>
    <sheet name="ค้างเบิก" sheetId="37" r:id="rId37"/>
    <sheet name="ค้างเบิก (2)" sheetId="38" r:id="rId38"/>
    <sheet name="รายงานข้อมูล" sheetId="39" r:id="rId39"/>
    <sheet name="รายงานข้อมูล (2)" sheetId="40" r:id="rId40"/>
    <sheet name="งบกลาง (3)" sheetId="41" r:id="rId41"/>
    <sheet name="รายงานข้อมูล (5)" sheetId="42" r:id="rId42"/>
    <sheet name="รายงานข้อมูล (4)" sheetId="43" r:id="rId43"/>
    <sheet name="Sheet1" sheetId="44" r:id="rId44"/>
    <sheet name="Sheet1 (5)" sheetId="45" r:id="rId45"/>
    <sheet name="เหลือจ่าย2" sheetId="46" r:id="rId46"/>
    <sheet name="Sheet1 (2)" sheetId="47" r:id="rId47"/>
    <sheet name="Sheet1 (3)" sheetId="48" r:id="rId48"/>
    <sheet name="ค้างเบิกกระตุ้น" sheetId="49" r:id="rId49"/>
    <sheet name="ค้างเบิกกระตุ้น (2)" sheetId="50" r:id="rId50"/>
    <sheet name="Sheet1 (4)" sheetId="51" r:id="rId51"/>
    <sheet name="ค้างปี60" sheetId="52" r:id="rId52"/>
    <sheet name="เร่งรัด16 สิงหา" sheetId="53" r:id="rId53"/>
    <sheet name="ค้างปี60 (3)" sheetId="54" r:id="rId54"/>
    <sheet name="ค้างปี60 (2)" sheetId="55" r:id="rId55"/>
    <sheet name="งานประชุมคลัง19ทค.61" sheetId="56" r:id="rId56"/>
    <sheet name="16มกราคม61" sheetId="57" r:id="rId57"/>
    <sheet name="ประชุม21 กพ" sheetId="58" r:id="rId58"/>
    <sheet name="ประชุม21มีค61" sheetId="59" r:id="rId59"/>
    <sheet name="ฝากคลัง59" sheetId="60" r:id="rId60"/>
    <sheet name="ฝากคลัง60" sheetId="61" r:id="rId61"/>
  </sheets>
  <definedNames>
    <definedName name="_xlnm.Print_Titles" localSheetId="33">'26มิยให้มาประชุม'!$3:$4</definedName>
    <definedName name="_xlnm.Print_Titles" localSheetId="34">'26มิยให้มาประชุม (2)'!$3:$4</definedName>
    <definedName name="_xlnm.Print_Titles" localSheetId="17">'ข้อมูลประชุมคลังฯ'!$5:$5</definedName>
    <definedName name="_xlnm.Print_Titles" localSheetId="5">'ครุภัณฑ์ก่อนฯ 11รร.'!$4:$5</definedName>
    <definedName name="_xlnm.Print_Titles" localSheetId="3">'ครุภัณฑ์คอมฯสพป.พช3'!$4:$5</definedName>
    <definedName name="_xlnm.Print_Titles" localSheetId="7">'ครุภัณฑ์ประถมฯ'!$4:$5</definedName>
    <definedName name="_xlnm.Print_Titles" localSheetId="4">'ครุภัณฑ์ม.ต้น9 รร.'!$4:$5</definedName>
    <definedName name="_xlnm.Print_Titles" localSheetId="1">'คอมฯ CC1'!$4:$5</definedName>
    <definedName name="_xlnm.Print_Titles" localSheetId="55">'งานประชุมคลัง19ทค.61'!$4:$5</definedName>
    <definedName name="_xlnm.Print_Titles" localSheetId="12">'เงินกัน60-คอม-DLIT'!$4:$5</definedName>
    <definedName name="_xlnm.Print_Titles" localSheetId="13">'เงินกัน60-งบลงทุน'!$5:$6</definedName>
    <definedName name="_xlnm.Print_Titles" localSheetId="11">'เงินกัน60-ดำเนินงาน 2รร'!$4:$5</definedName>
    <definedName name="_xlnm.Print_Titles" localSheetId="9">'ช่อมอาคารICU'!$4:$5</definedName>
    <definedName name="_xlnm.Print_Titles" localSheetId="10">'ซ่อมแซมเขต3-สระประดู่'!$4:$5</definedName>
    <definedName name="_xlnm.Print_Titles" localSheetId="6">'โต๊ะ-เก้าอี้ก่อนฯ'!$4:$5</definedName>
    <definedName name="_xlnm.Print_Titles" localSheetId="18">'ทวงงบ (2)'!$3:$3</definedName>
    <definedName name="_xlnm.Print_Titles" localSheetId="19">'ทวงงบ (3)'!$3:$3</definedName>
    <definedName name="_xlnm.Print_Titles" localSheetId="24">'แนบวาระประชุม (3)'!$3:$4</definedName>
    <definedName name="_xlnm.Print_Titles" localSheetId="57">'ประชุม21 กพ'!$4:$5</definedName>
    <definedName name="_xlnm.Print_Titles" localSheetId="58">'ประชุม21มีค61'!$4:$5</definedName>
    <definedName name="_xlnm.Print_Titles" localSheetId="31">'ประชุมคลัง22 พฤษภา60'!$4:$5</definedName>
    <definedName name="_xlnm.Print_Titles" localSheetId="32">'ประชุมคลัง25 กค.60'!$4:$5</definedName>
    <definedName name="_xlnm.Print_Titles" localSheetId="29">'ประชุมคลัง25ธค'!$4:$5</definedName>
    <definedName name="_xlnm.Print_Titles" localSheetId="30">'ประชุมคลัง25มค60'!$4:$5</definedName>
    <definedName name="_xlnm.Print_Titles" localSheetId="26">'ประชุมคลัง28พย'!$4:$5</definedName>
    <definedName name="_xlnm.Print_Titles" localSheetId="27">'ประชุมคลัง2ธค.59'!$4:$5</definedName>
    <definedName name="_xlnm.Print_Titles" localSheetId="28">'ประชุมคลัง2ธค.59 (2)'!$4:$5</definedName>
    <definedName name="_xlnm.Print_Titles" localSheetId="25">'ยังไม่ทำPO'!$3:$4</definedName>
    <definedName name="_xlnm.Print_Titles" localSheetId="0">'รถตู้เขต 12 ที่นั่ง'!$4:$5</definedName>
    <definedName name="_xlnm.Print_Titles" localSheetId="2">'ระบบ DLIT80รร.'!$4:$5</definedName>
    <definedName name="_xlnm.Print_Titles" localSheetId="14">'ว่าง'!$1:$5</definedName>
    <definedName name="_xlnm.Print_Titles" localSheetId="8">'อาคาร11 รร'!$4:$5</definedName>
  </definedNames>
  <calcPr fullCalcOnLoad="1"/>
</workbook>
</file>

<file path=xl/sharedStrings.xml><?xml version="1.0" encoding="utf-8"?>
<sst xmlns="http://schemas.openxmlformats.org/spreadsheetml/2006/main" count="3463" uniqueCount="1280">
  <si>
    <t>ประจำงวด</t>
  </si>
  <si>
    <t>เบิก</t>
  </si>
  <si>
    <t>คงเหลือ</t>
  </si>
  <si>
    <t>หมายเหตุ</t>
  </si>
  <si>
    <t>รายการ</t>
  </si>
  <si>
    <t>รวม</t>
  </si>
  <si>
    <t>ที่</t>
  </si>
  <si>
    <t>งบประมาณ</t>
  </si>
  <si>
    <t>ร้อยละ</t>
  </si>
  <si>
    <t>การเบิกจ่าย</t>
  </si>
  <si>
    <t>ทะเบียนคุมเงินประจำงวด (ส่วนจังหวัด)</t>
  </si>
  <si>
    <t>แผนงาน..................................</t>
  </si>
  <si>
    <t>งบ..................................................</t>
  </si>
  <si>
    <t>พ.ศ. 255</t>
  </si>
  <si>
    <t>เดือน</t>
  </si>
  <si>
    <t>วันที่</t>
  </si>
  <si>
    <t>ที่เอกสาร</t>
  </si>
  <si>
    <t>เงินประจำงวด</t>
  </si>
  <si>
    <t>เพิ่ม</t>
  </si>
  <si>
    <t>กันไว้เบิก</t>
  </si>
  <si>
    <t>งานและโครงการ...................................................</t>
  </si>
  <si>
    <t>ปีงบประมาณ 2554</t>
  </si>
  <si>
    <t>ผูกพัน</t>
  </si>
  <si>
    <t>วดป.</t>
  </si>
  <si>
    <t>เบิกค่า</t>
  </si>
  <si>
    <t>จำนวนเงิน</t>
  </si>
  <si>
    <t>ที่ฎีกา</t>
  </si>
  <si>
    <t>รหัส</t>
  </si>
  <si>
    <t>งบเบิก</t>
  </si>
  <si>
    <t>เงิน</t>
  </si>
  <si>
    <t xml:space="preserve"> ว.ด.ป.</t>
  </si>
  <si>
    <t>ศน.หยัด</t>
  </si>
  <si>
    <t>ปาจรีย์</t>
  </si>
  <si>
    <t>ผู้รับผิดชอบ</t>
  </si>
  <si>
    <t>ศน.ชัยชาญ</t>
  </si>
  <si>
    <t>ศน.ปัณณธร</t>
  </si>
  <si>
    <t>ศน.สมบูรณ์</t>
  </si>
  <si>
    <t>ธิดารัตน์</t>
  </si>
  <si>
    <t>อัมพร</t>
  </si>
  <si>
    <t>พรหมภัสสร</t>
  </si>
  <si>
    <t>ศน.สุภาพ</t>
  </si>
  <si>
    <t>สุระศักดิ์</t>
  </si>
  <si>
    <t>นวลจันทร์</t>
  </si>
  <si>
    <t>ศน.ประสิทธิ์</t>
  </si>
  <si>
    <t>นภัสภรณ์</t>
  </si>
  <si>
    <t>ศน.อัมรินทร์</t>
  </si>
  <si>
    <t>ศน.เสาวภา</t>
  </si>
  <si>
    <t>เชษฐ์สุดา</t>
  </si>
  <si>
    <t>ศน.พัชรินทร์</t>
  </si>
  <si>
    <t>ก่อหนี้</t>
  </si>
  <si>
    <t>ศน.ณิตต์ดา</t>
  </si>
  <si>
    <t>ศน.วิบูล</t>
  </si>
  <si>
    <t>พิชิตชัย</t>
  </si>
  <si>
    <t>ค่าเดินทางอบรมครูแนะแนวอาชีพ</t>
  </si>
  <si>
    <t>I2803</t>
  </si>
  <si>
    <t>คชจ.ประชุมเศรษฐกิจพอเพียง</t>
  </si>
  <si>
    <t>ดารณี</t>
  </si>
  <si>
    <t>ศน.วิชัย</t>
  </si>
  <si>
    <t>บ้านสามัคคีพัฒนา</t>
  </si>
  <si>
    <t>บ้านเขาสูงราษฎร์บำรุง</t>
  </si>
  <si>
    <t>รัฐประชานุสรณ์</t>
  </si>
  <si>
    <t>บ้านซับสามัคคี</t>
  </si>
  <si>
    <t>กลุ่มส่งเสริม</t>
  </si>
  <si>
    <t>ศน.เบญจ์</t>
  </si>
  <si>
    <t>ค่าเดินทางอบรมนักประชาสัมพันธ์ สพป.</t>
  </si>
  <si>
    <t>สุขุม</t>
  </si>
  <si>
    <t>ศน.</t>
  </si>
  <si>
    <t>คชจ.นิเทศ รร.สุจริต</t>
  </si>
  <si>
    <t>ค่าเดินทางประชุมทัศนศิลป์ ดนตรี</t>
  </si>
  <si>
    <t>เงินคงเหลือ</t>
  </si>
  <si>
    <t>คำอธิบาย (ขณะนี้อยู่ในขั้นตอนใด)</t>
  </si>
  <si>
    <t>คำอธิบาย.-     "ห้ามระบุว่าอยู่ระหว่างดำเนินการ"</t>
  </si>
  <si>
    <t xml:space="preserve">  หรือ  รอหนังสือสั่งการ จาก สพฐ.   ,  รอการประชุม จาก สพฐ. เพื่อนำมาขยายผลต่อ</t>
  </si>
  <si>
    <t>ค่าอบรม(บาท)</t>
  </si>
  <si>
    <t>1.ให้ระบุรายละเอียดว่าอยู่ในขั้นตอนใด   จะเสร็จในช่วงวันไหน    เช่นจัดอบรมครูอยู่ในขั้นตอนแต่งตั้งคำสั่งคณะกรรมการ, ส่งหนังสือแจ้งโรงเรียน  จะอบรมในวันที่  12-13 ก.ค. 2557</t>
  </si>
  <si>
    <t>ชื่อผู้รับผิดชอบ..............................................................</t>
  </si>
  <si>
    <t>1......</t>
  </si>
  <si>
    <t>2......</t>
  </si>
  <si>
    <t>กลยุทธ์ที่....</t>
  </si>
  <si>
    <t>....</t>
  </si>
  <si>
    <t>จัดซื้อวัสดุ(บาท)</t>
  </si>
  <si>
    <t>จัดจ้าง (บาท)</t>
  </si>
  <si>
    <t>แบบแจ้งขอขยายเวลางบประมาณ  งาน / โครงการ.......................................................................</t>
  </si>
  <si>
    <t>2. รายการใดที่จัดเป็นค่าวัสดุให้จัดส่งรายละเอียดวัสดุที่จะจัดซื้อให้กับ จนท.พัสดุ  จัดซื้อไว้ก่อน   ไม่ต้องขอขยายเวลา    ให้ส่งแบบขอซื้อวัสดุภายในวันที่  26 มิย.57</t>
  </si>
  <si>
    <t>จัดส่งแบบฯ ฉบับนี้  คืนกลุ่มการเงินฯ   ในวันที่  25  มิถุนายน  2557  เวลา  16.30  น.</t>
  </si>
  <si>
    <t>ในมือ</t>
  </si>
  <si>
    <t>Po</t>
  </si>
  <si>
    <t>เศรษฐกิจพอเพียงสู่สถานศึกษา</t>
  </si>
  <si>
    <t>ศน.คำรณ</t>
  </si>
  <si>
    <t>ค่าเดินทางประชุม Best Practice</t>
  </si>
  <si>
    <t>ค่าพาหนะอบรม ผอ.กลุ่มบุคคล</t>
  </si>
  <si>
    <t>ค่าเดินทางกรรมการประเมินคุณภาพฯ</t>
  </si>
  <si>
    <t>ค่าเดินทางของ ศน.นำเสนอผลงาน</t>
  </si>
  <si>
    <t>ประชา</t>
  </si>
  <si>
    <t>อบรม ปปช.</t>
  </si>
  <si>
    <t>ชุมชนบ้านโคกสะอาด</t>
  </si>
  <si>
    <t>รร.คลองกะโบน</t>
  </si>
  <si>
    <t>ลำดับที่</t>
  </si>
  <si>
    <t>ค่าใช้จ่ายการรับนักเรียน ปี 2557</t>
  </si>
  <si>
    <t>รวมเงิน</t>
  </si>
  <si>
    <t>ค่าเดินทางประชุมผู้ทรงคุณวุฒิระดับเขต</t>
  </si>
  <si>
    <t>โครงการจัดการศึกษาเรียนร่วม</t>
  </si>
  <si>
    <t>โครงการรักการอ่าน</t>
  </si>
  <si>
    <t>ค่าเดินทางประชุม รร.ขนาดเล็ก</t>
  </si>
  <si>
    <t>การเรียนการสอนภาษาอังกฤษ ครั้งที่ 15</t>
  </si>
  <si>
    <t>ค่าเดินทางประชุมครูผู้ช่วย</t>
  </si>
  <si>
    <t>งปม.ได้รับ</t>
  </si>
  <si>
    <t>เบิกจ่าย</t>
  </si>
  <si>
    <t>งบเชิงบูรณาการ ปฐมวัย</t>
  </si>
  <si>
    <t>ค่าใช้จ่ายโครงการ รร.ดีศรีตำบล</t>
  </si>
  <si>
    <t>การวิจัยโรงเรียนในฝัน ปี 2557</t>
  </si>
  <si>
    <t>การเรียนการสอนภาษาอังกฤษ ครั้งที่ 7</t>
  </si>
  <si>
    <t>การประกวดแข่งขันทักษะนักเรียน ศตวรรษที่ 21</t>
  </si>
  <si>
    <t>ค่าใช้จ่ายนิเทศโรงเรียน</t>
  </si>
  <si>
    <t>ค่าใช้จ่ายการนิเทศครูทั้งระบบ</t>
  </si>
  <si>
    <t>ค่าใช้จ่ายประเมินเลื่อนวิทยฐานะ</t>
  </si>
  <si>
    <t>รหัสงบ</t>
  </si>
  <si>
    <t>ร.758</t>
  </si>
  <si>
    <t>ร.721</t>
  </si>
  <si>
    <t>ร.91751</t>
  </si>
  <si>
    <t>จริยธรรมและธรรมาภิบาลในสถานศึกษา รร.สุจริต</t>
  </si>
  <si>
    <t>ร.3376</t>
  </si>
  <si>
    <t>ค่าใช้จ่ายโครงการ รร.สุจริต</t>
  </si>
  <si>
    <t>ศน.ประหยัด</t>
  </si>
  <si>
    <t>ร.701</t>
  </si>
  <si>
    <t>ร.745</t>
  </si>
  <si>
    <t>ร.746</t>
  </si>
  <si>
    <t>นวลพักตร์</t>
  </si>
  <si>
    <t>ธัญญวุฒิ</t>
  </si>
  <si>
    <t>ร.702</t>
  </si>
  <si>
    <t>รายชื่อโรงเรียนที่ยังไม่ส่งเบิกเงิน</t>
  </si>
  <si>
    <t xml:space="preserve">                     ข้อมูล  ณ  29  สิงหาคม  2557</t>
  </si>
  <si>
    <t>รร.อนุบาลศรีเทพ</t>
  </si>
  <si>
    <t xml:space="preserve">          ค่าวัสดุศูนย์เด็กปฐมวัย</t>
  </si>
  <si>
    <t xml:space="preserve">        ค่าวัสดุบ้านนักวิทย์ฯ น้อย</t>
  </si>
  <si>
    <t>รร.บ้านบ่อไทย</t>
  </si>
  <si>
    <t>รร.บ้านซับไม้แดง</t>
  </si>
  <si>
    <t>รร.บ้านรวมทรัพย์</t>
  </si>
  <si>
    <t>รร.บ้านวังขอน</t>
  </si>
  <si>
    <t>รร.บ้านหนองย่างทอย</t>
  </si>
  <si>
    <t xml:space="preserve">       ค่าวัสดุฝึกทักษะ ก่อนประถมฯ</t>
  </si>
  <si>
    <t>รร.บ้านตะกุดไผ่</t>
  </si>
  <si>
    <t>รร.บ้านฟุบสะแก</t>
  </si>
  <si>
    <t>รร.กระทุ่มทองประชาสรรค์</t>
  </si>
  <si>
    <t>รร.ใหม่วิไลวัลย์</t>
  </si>
  <si>
    <t>รร.บ้านม่วงชุม</t>
  </si>
  <si>
    <t>รร.บ้านพงษ์เพชรอนุสรณ์</t>
  </si>
  <si>
    <t>รร.ไร่ขอนยางขวาง</t>
  </si>
  <si>
    <t>รร.คลองตะพานหิน</t>
  </si>
  <si>
    <t>รร.บ้านบึงสามพัน</t>
  </si>
  <si>
    <t>รร.บ้านกันจุ</t>
  </si>
  <si>
    <t xml:space="preserve">     </t>
  </si>
  <si>
    <t xml:space="preserve">        ค่าโต๊ะ-เก้าอี้นักเรียน ก่อนประถมฯ</t>
  </si>
  <si>
    <t>รร.บ้านหนองสรวง</t>
  </si>
  <si>
    <t>รร.บ้านโคกรังน้อย</t>
  </si>
  <si>
    <t>รร.บ้านโคกคงสมโภชน์</t>
  </si>
  <si>
    <t>บ้านหนองกระทุ่ม</t>
  </si>
  <si>
    <t>บ้านฟุบสะแก</t>
  </si>
  <si>
    <t>บ้านหนองสะแก</t>
  </si>
  <si>
    <t>บ้านซับกระโซ่</t>
  </si>
  <si>
    <t>บ้านแสงมณีวิทยา</t>
  </si>
  <si>
    <t>บ้านหนองสะแกสี่</t>
  </si>
  <si>
    <t>บ้านหนองสรวง</t>
  </si>
  <si>
    <t>บ้านท่าไม้ทอง</t>
  </si>
  <si>
    <t>บ้านวังขาม</t>
  </si>
  <si>
    <t>บ้านพงษ์เพชรอนุสรณ์</t>
  </si>
  <si>
    <t>ชุมชนบ้านท่าเสา</t>
  </si>
  <si>
    <t>บ้านตะกุดงาม</t>
  </si>
  <si>
    <t>บ้านคลองยาง</t>
  </si>
  <si>
    <t>บ้านคลองกรวด</t>
  </si>
  <si>
    <t>บ้านเนินสมบูรณ์</t>
  </si>
  <si>
    <t>บ้านบึงสามพัน</t>
  </si>
  <si>
    <t>บ้านซับสมพงษ์</t>
  </si>
  <si>
    <t>บ้านกันจุ</t>
  </si>
  <si>
    <t>อนุบาลวัดในฯวิเชียรบุรี</t>
  </si>
  <si>
    <t>บ้านโคกรังน้อย</t>
  </si>
  <si>
    <t>บ้านปากตก</t>
  </si>
  <si>
    <t>ชุมชนบ้านวังพิกุล</t>
  </si>
  <si>
    <t xml:space="preserve">          โต๊ะ-เก้าอี้นักเรียน ระดับมัธยมต้นฯ</t>
  </si>
  <si>
    <t xml:space="preserve">          โต๊ะ-เก้าอี้นักเรียน ระดับประถมฯ</t>
  </si>
  <si>
    <t xml:space="preserve">          โครงการโรงเรียนดีศรีตำบล</t>
  </si>
  <si>
    <t>ชุมชนบ้านพุเตย</t>
  </si>
  <si>
    <t>บ้านบ่อรัง</t>
  </si>
  <si>
    <t>บ้านพุขาม</t>
  </si>
  <si>
    <t>บ้านรวมทรัพย์</t>
  </si>
  <si>
    <t>บ้านศรีมงคล</t>
  </si>
  <si>
    <t>บ้านเขาพลวง</t>
  </si>
  <si>
    <t>โครงการ รร.ดีศรีตำบล (งบ 863,000 )</t>
  </si>
  <si>
    <t xml:space="preserve">     ค่าพาหนะรับ-ส่งนักเรียน</t>
  </si>
  <si>
    <t>บ้านห้วยทราย</t>
  </si>
  <si>
    <t>บ้านคลองตะคร้อ</t>
  </si>
  <si>
    <t>บ้านทรัพย์เกษตร</t>
  </si>
  <si>
    <t>บ้านลำตะคร้อ</t>
  </si>
  <si>
    <t>บ้านโป่งบุญเจริญ</t>
  </si>
  <si>
    <t>บ้านซับไม้แดง</t>
  </si>
  <si>
    <t>อนุบาลบึงสามพัน</t>
  </si>
  <si>
    <t>บ้านท่าโรง</t>
  </si>
  <si>
    <t>บ้านโพทะเลประชาสรรค์</t>
  </si>
  <si>
    <t>บ้านวังลึก</t>
  </si>
  <si>
    <t>บ้านซับน้อย</t>
  </si>
  <si>
    <t>บ้านหนองบัวทอง</t>
  </si>
  <si>
    <t>บ้านคลองดู่</t>
  </si>
  <si>
    <t>บ้านเนินถาวร</t>
  </si>
  <si>
    <t>บ้านนาเฉลียงใต้</t>
  </si>
  <si>
    <t>บ้านสระเกษ</t>
  </si>
  <si>
    <t>บ้านสันเจริญโป่งสะทอน</t>
  </si>
  <si>
    <t>บ้านกองทูล</t>
  </si>
  <si>
    <t>บ้านท่าด้วง</t>
  </si>
  <si>
    <t>บ้านห้วยโป่งไผ่ขวาง</t>
  </si>
  <si>
    <t>บ้านสระกรวด</t>
  </si>
  <si>
    <t xml:space="preserve">        ค่าวัสดุบกพร่องการเรียนรู้</t>
  </si>
  <si>
    <t>บ้านทุ่งใหญ่</t>
  </si>
  <si>
    <t xml:space="preserve">           ค่าวัสดุคอมพิวเตอร์</t>
  </si>
  <si>
    <t>บ้านวังไผ่</t>
  </si>
  <si>
    <t>บ้านด่านไทรสามัคคี</t>
  </si>
  <si>
    <t>บ้านหนองจอกวังกำแพง</t>
  </si>
  <si>
    <t>บ้านเนินคนธา</t>
  </si>
  <si>
    <t>บ้านท่าเยี่ยม</t>
  </si>
  <si>
    <t>บ้านโคกเจริญ</t>
  </si>
  <si>
    <t>วัดเขาเจริญธรรม</t>
  </si>
  <si>
    <t>บ้านเนินสะอาด</t>
  </si>
  <si>
    <t>บ้านโคกกรวด</t>
  </si>
  <si>
    <t>บ้านบึงนาจาน</t>
  </si>
  <si>
    <t xml:space="preserve">        รายการค่าซ่อมบำรุงคอมพิวเตอร์</t>
  </si>
  <si>
    <t xml:space="preserve">         ค่าบริหารจัดการรถกระบะ</t>
  </si>
  <si>
    <t>รร.บ้านท่าด้วง</t>
  </si>
  <si>
    <t>รร.บ้านซับสำราญใต้</t>
  </si>
  <si>
    <t>แข่งกีฬา ฮอนด้า วิ่ง 31 ขา</t>
  </si>
  <si>
    <t>คชจ.ประชุมการสอนภาษาไทย</t>
  </si>
  <si>
    <t>ค่าเดินทางอบรมทำข้อมุลวิทยฐานะ</t>
  </si>
  <si>
    <t>ค่าใช้จ่ายส่งเสริมกีฬา</t>
  </si>
  <si>
    <t>พัฒนาการเรียนการสอนภาษาไทย</t>
  </si>
  <si>
    <t>ค่าพาหนะประชมผู้เรียนด้านคำนวณ</t>
  </si>
  <si>
    <t>ค่าเดินทางอบรมผู้ตรวจสอบภายใน</t>
  </si>
  <si>
    <t>ดูแลช่วยเหลือคุ้มครองนักเรียน</t>
  </si>
  <si>
    <t>ค่าใช้จ่ายการแนะแนว</t>
  </si>
  <si>
    <t>ค่าพาหนะ+เบี้ยเลี้ยง งานศิลปหัตถกรรม</t>
  </si>
  <si>
    <t>ค่าเดินทางประชุมแรงบันดาลใจทางวิทย์ฯ</t>
  </si>
  <si>
    <t>งบว่ายน้ำเพื่อชีวิต</t>
  </si>
  <si>
    <t>ค่าพาหนะประชุมความปลอดภัยทางน้ำ</t>
  </si>
  <si>
    <t>คชจ.ประชุมภาวะโภชนาการ</t>
  </si>
  <si>
    <t>อาพรรัตน์</t>
  </si>
  <si>
    <t>ค่าเดินทางประชุมระบอบประชาธิปไตย</t>
  </si>
  <si>
    <t>คชจ.สัมมนานักวัดประเมินผลแห่งประเทศไทย</t>
  </si>
  <si>
    <t>ศน.ปาริชาติ</t>
  </si>
  <si>
    <t>คชจ.รับรางวัลครูดีในดวงใจ</t>
  </si>
  <si>
    <t>ประชุมระบบสารสนเทศ</t>
  </si>
  <si>
    <t>ค่าเดินทางประชุมภูมิคุ้มกันทางสังคม</t>
  </si>
  <si>
    <t>คัดเลือก นร./ รร. รางวัลพระราชทาน</t>
  </si>
  <si>
    <t>ค่าเดินทางประชุมการใช้งาน P-Obec</t>
  </si>
  <si>
    <t>คชจ.ประชุมครู/ ศน. ด้านวิทยาศาสตร์</t>
  </si>
  <si>
    <t>ร.704</t>
  </si>
  <si>
    <t>ค่าเดินทางอบรมครูการศึกษาพิเศษ</t>
  </si>
  <si>
    <t>ประชุม รร.Inculsive Schools</t>
  </si>
  <si>
    <t>โครงการโรงเรียนในฝัน</t>
  </si>
  <si>
    <t>ค่าพาหนะ ประชุมโรงเรียนในฝัน</t>
  </si>
  <si>
    <t>ประชุมศน./ครู ผล O-Net ต่ำ</t>
  </si>
  <si>
    <t>คชจ.อบรมสารสนเทศ</t>
  </si>
  <si>
    <t>คชจ.อบรมและขยายผล ภาษาอังกฤษ</t>
  </si>
  <si>
    <t>ส่งเสริมการเรียนการสอนภาษาอังกฤษ</t>
  </si>
  <si>
    <t>ประชุมวิทยากรแกนนำทักษะการอ่าน</t>
  </si>
  <si>
    <t>คชจ.พัฒนาครู NT</t>
  </si>
  <si>
    <t>ค่าเดินทางอบรมครูผู้ช่วย</t>
  </si>
  <si>
    <t>อบรมพัฒนาศักยภาพศึกษานิเทศ</t>
  </si>
  <si>
    <t>อบรมระบบทดสอบประเมินผล</t>
  </si>
  <si>
    <t>ค่าเดินทางอบรมวัดผลในขั้นเรียน</t>
  </si>
  <si>
    <t>ผอ.กลุ่ม</t>
  </si>
  <si>
    <t>ประชุมอัตรากำลัง</t>
  </si>
  <si>
    <t>อบรมวิทยากรแกนนำประวัติศาสตร์ หน้าที่พลเมือง</t>
  </si>
  <si>
    <t>อบรม ศน.ด้านแท๊บเล็ต</t>
  </si>
  <si>
    <t xml:space="preserve">      "</t>
  </si>
  <si>
    <t>ค่าเดินทาง ประชุม รร.ปฐมวัย</t>
  </si>
  <si>
    <t>ค่าปรับปรุงไฟฟ้า รร.หนองบัวทอง</t>
  </si>
  <si>
    <t>ค่าปรับปรุงไฟฟ้า รร.คลองกระจัง-วังไทร</t>
  </si>
  <si>
    <t xml:space="preserve">ค่าเดินทางอบรม ศน.ประกันคุณภาพ </t>
  </si>
  <si>
    <t>ประชุมประวัติศาสตร์</t>
  </si>
  <si>
    <t>ค่าพาหนะอรบมทางวิทยาศาสตร์</t>
  </si>
  <si>
    <t>ประชุม เว็บโฮศติ้ง</t>
  </si>
  <si>
    <t xml:space="preserve">                                                   รวมเงิน</t>
  </si>
  <si>
    <t>ค่าเดินทางอบรม</t>
  </si>
  <si>
    <t>รายละเอียดเงินคงเหลือ</t>
  </si>
  <si>
    <t>งบประมาณที่โอนจาก สพฐ.             ข้อมูล  ณ  18 ก.ย. 57</t>
  </si>
  <si>
    <t>ค่าตอบแทน งด. เต็มขั้น</t>
  </si>
  <si>
    <t>ประกันสังคม พนง.ราชการ</t>
  </si>
  <si>
    <t>รวมทั้งสิ้น</t>
  </si>
  <si>
    <t xml:space="preserve"> รวมทั้งสิ้น</t>
  </si>
  <si>
    <t>สรุปรายละเอียดเงินงบประมาณคงเหลือ</t>
  </si>
  <si>
    <t xml:space="preserve">             ข้อมูล  ณ  30  กันยายน  57</t>
  </si>
  <si>
    <t>งบบุคลากร ค่าตอบแทนพนง.ราชการ</t>
  </si>
  <si>
    <t>งบปฐมวัย</t>
  </si>
  <si>
    <t>โครงการบ้านนักวิทยาศาสตร์น้อยประเทศไทย</t>
  </si>
  <si>
    <t>รร.หนองจอกวังกำแพง</t>
  </si>
  <si>
    <t>รร.บ้านน้ำร้อน</t>
  </si>
  <si>
    <t>รร.บ้านโคกสง่า</t>
  </si>
  <si>
    <t>สพป.เพชรบูรณ์เขต 3</t>
  </si>
  <si>
    <t>ลานกีฬาฯ ของกรมพลศึกษา</t>
  </si>
  <si>
    <t>รร.บ้านซับกระถินทอง</t>
  </si>
  <si>
    <t>รร.บ้านป่าคาย</t>
  </si>
  <si>
    <t>รร.บ้านวังไลย์</t>
  </si>
  <si>
    <t>สนามฟุตบอล ฟ.1/42</t>
  </si>
  <si>
    <t>สนามบาสเกตบอล แบบ FIBA</t>
  </si>
  <si>
    <t>รหัสงบประมาณ</t>
  </si>
  <si>
    <t>รร.อนุบาลบึงสามพัน</t>
  </si>
  <si>
    <t>90909A20318902PU</t>
  </si>
  <si>
    <t>90909A20318902N5</t>
  </si>
  <si>
    <t>90909A20318902NK</t>
  </si>
  <si>
    <t>90909A20318902PJ</t>
  </si>
  <si>
    <t>90909A20318902QA</t>
  </si>
  <si>
    <t>90909A203189027D</t>
  </si>
  <si>
    <t>รายชื่อโรงเรียนที่ไม่รายงาน</t>
  </si>
  <si>
    <t>รายชื่อโรงเรียนที่ไม่รายงานผลการก่อหนี้ผูกพัน หรือ รายงานแล้วแต่ไม่สามารถบันทึกข้อมูลในระบบ GFMIS ได้</t>
  </si>
  <si>
    <t xml:space="preserve">                     ข้อมูล  ณ  20  กุมภาพันธ์   2558</t>
  </si>
  <si>
    <t>โรงเรียน</t>
  </si>
  <si>
    <t>งบประมาณจัดสรร/</t>
  </si>
  <si>
    <t>อนุมัติเงินประจำงวด</t>
  </si>
  <si>
    <t>ปัจจุบันดำเนินการถึงขั้นตอนใด</t>
  </si>
  <si>
    <t>ปัญหาอุปสรรค</t>
  </si>
  <si>
    <r>
      <t xml:space="preserve">                     </t>
    </r>
    <r>
      <rPr>
        <b/>
        <sz val="14"/>
        <rFont val="TH SarabunPSK"/>
        <family val="2"/>
      </rPr>
      <t xml:space="preserve"> เอกสารประกอบ  หมายเลข 1</t>
    </r>
  </si>
  <si>
    <t>1. โรงเรียนที่ยังไม่รายงานผลการก่อหนี้ผูกพัน</t>
  </si>
  <si>
    <t>2. โรงเรียนที่รายงานผลการก่อหนี้ผูกพันแล้วแต่ไม่สามารถบันทึกข้อมูลในระบบ GFMIS ได้</t>
  </si>
  <si>
    <t>เงินเหลือจ่าย</t>
  </si>
  <si>
    <t>ครุภัณฑ์ รร.ดีศรีตำบล</t>
  </si>
  <si>
    <t>อยู่ระหว่างวิธีพิเศษ</t>
  </si>
  <si>
    <t>รายชื่อโรงเรียนที่ยังไม่ส่งสำเนาสัญญา การก่อหนี้ผูกพัน</t>
  </si>
  <si>
    <t>บ้านหนองบัว   อ.ศรีเทพ</t>
  </si>
  <si>
    <t>ก่อสร้างอาคารเอนกประสงค์ สปช.203/26</t>
  </si>
  <si>
    <t>ปรับปรุงซ่อมแซมอาคาร งบกระตุ้นเศรษฐกิจ</t>
  </si>
  <si>
    <t>บ้านสันติธรรม  อ.ศรีเทพ</t>
  </si>
  <si>
    <t>บ้านด่านไทรสามัคคี  อ.ศรีเทพ</t>
  </si>
  <si>
    <t>บ้านห้วยทราย  อ.บึงสามพัน</t>
  </si>
  <si>
    <t>บ้านใหม่วิไลวัลย์ อ.วิเชียรบุรี</t>
  </si>
  <si>
    <t>รายงานให้ทราบภายในวันที่ 25 มี.ค.58   และจะทำสัญญา</t>
  </si>
  <si>
    <t>ได้ต่อเมื่อได้รับการอนุมัติ จากรัฐมนตรีแล้ว</t>
  </si>
  <si>
    <t xml:space="preserve"> -กรณีที่ลงนามสัญญาแล้วให้จัดส่งสำเนาสัญญา ภายใน 25 มี.ค. 58</t>
  </si>
  <si>
    <t>บ้านหนองบัวขาว  อ.วิเชียรบุรี</t>
  </si>
  <si>
    <t>กรณีที่คาดว่าลงนามสัญญาไม่ทันในวันที่ 31 มีนาคม 2558</t>
  </si>
  <si>
    <t xml:space="preserve"> -กรณีที่คาดว่าลงนามสัญญาไม่ทันในวันที่ 31 มีนาคม 2558</t>
  </si>
  <si>
    <t>อนุบาลบึงสามพัน  อ.บึงสามพัน</t>
  </si>
  <si>
    <t>ข้อมูล ณ 18 มีนาคม 2558</t>
  </si>
  <si>
    <t>งบประมาณ /</t>
  </si>
  <si>
    <t>เงินกันไว้เบิกเหลื่อมปี งปม.ปี 2557</t>
  </si>
  <si>
    <t>ค่าก่อสร้าง /ปรับปรุงซ่อมแซมอาคารฯ</t>
  </si>
  <si>
    <t>งบกระตุ้นเศรษฐกิจ   งปม.ปี 2557</t>
  </si>
  <si>
    <t>ค่าซ่อมแซมฯ งบกลางฉุกเฉิน   40 ร.ร.</t>
  </si>
  <si>
    <t>1. สพป.พช.3 (ปรับปรุงอาคารโดม )</t>
  </si>
  <si>
    <t>1. สพป.พช.3  (อาคาร สปช.2/28 )</t>
  </si>
  <si>
    <t>งบประมาณปี พ.ศ. 2558</t>
  </si>
  <si>
    <t>อยู่ระหว่างวิธีพิเศษ/ ขอปรับลดแบบรูปรายการ</t>
  </si>
  <si>
    <t>งบกระตุ้นเศรษฐกิจ   งปม.ปี 2558</t>
  </si>
  <si>
    <t>อยู่ระหว่างแก้ไขสัญญา เลขที่ผู้เสียภาษีผู้รับจ้าง</t>
  </si>
  <si>
    <t>ประกาศสอบราคาครั้งที่ 2</t>
  </si>
  <si>
    <t>อยู่ระหว่างดำเนินการประกาศสอบราคา</t>
  </si>
  <si>
    <t>รายการที่ยังไม่ได้ก่อหนี้ (จัดทำ PO )</t>
  </si>
  <si>
    <t>อยู่ระหว่างเรียกทำสัญญา  27 มีค.58</t>
  </si>
  <si>
    <t>1. รร.บ้านป่าคาย    (ลานกีฬาฯ   )</t>
  </si>
  <si>
    <t>2. รร.บ้านซับกระถินทอง    (ลานกีฬาฯ   )</t>
  </si>
  <si>
    <t>3. รร.บ้านหนองบัวขาว    (ลานกีฬาฯ   )</t>
  </si>
  <si>
    <t>ข้อมูล ณ  26  มีนาคม  2558</t>
  </si>
  <si>
    <t>4. รร.บ้านบึงนาจาน (สนามฟุตบอล   )</t>
  </si>
  <si>
    <t>1. รร.บ้านหนองบัว (อาคารเอนกฯ 206/26 )</t>
  </si>
  <si>
    <t>-</t>
  </si>
  <si>
    <t>งบประมาณรับ</t>
  </si>
  <si>
    <t>สรุปงบลงทุน   สพป.เพชรบูรณ์ เขต 3</t>
  </si>
  <si>
    <t>รายชื่อโรงเรียนที่ยังไม่ได้จัดส่งเอกสารเบิกเงิน / ส่งแล้วรอการแก้ไข</t>
  </si>
  <si>
    <t>รร.บ้านไร่เหนือ</t>
  </si>
  <si>
    <t>รร.บ้านเนินสะอาด</t>
  </si>
  <si>
    <t>ครุภัณฑ์ ดนตรีไทย</t>
  </si>
  <si>
    <t>รร.บ้านท่าแดง</t>
  </si>
  <si>
    <t>รร.บ้านสระประดู่</t>
  </si>
  <si>
    <t>อาคารเรียน สปช.105/29</t>
  </si>
  <si>
    <t>รร.บ้านปากตก</t>
  </si>
  <si>
    <t>รร. บ้านกม.35</t>
  </si>
  <si>
    <t>รร.ชุมชนบ้านวังพิกุล</t>
  </si>
  <si>
    <t>รร.โป่งบุญเจริญ</t>
  </si>
  <si>
    <t>อาคารเรียน สปช.103/26</t>
  </si>
  <si>
    <t>งบปกระตุ้นเศรษฐกิจ ปี. 2558</t>
  </si>
  <si>
    <t>รร.บ้านคลองตะพานหิน</t>
  </si>
  <si>
    <t>ปรับปรุงซ่อมแซมอาคาร</t>
  </si>
  <si>
    <t>สนามบาสเกตบอล FIBA</t>
  </si>
  <si>
    <t>งบเงินกันปี พ.ศ.2557</t>
  </si>
  <si>
    <t>รร.ห้วยโป่งไผ่ชวาง</t>
  </si>
  <si>
    <t>อาคารเรียน สปช.101/26</t>
  </si>
  <si>
    <t>รอแก้ไขเอกสาร</t>
  </si>
  <si>
    <t>ไม่ได้จัดส่งเอกสาร</t>
  </si>
  <si>
    <t>รร.บ้านลำนารวย</t>
  </si>
  <si>
    <t>ซ่อมแซมอาคารเรียน</t>
  </si>
  <si>
    <t>รร.บ้านหนองบัว</t>
  </si>
  <si>
    <t>อาคารเอนกประสงค์</t>
  </si>
  <si>
    <t>ข้อมูล ณ  25  มิถุนายน   2558</t>
  </si>
  <si>
    <t>เอกสารแนบ</t>
  </si>
  <si>
    <t>รายละเอียดเงินเหลือจ่าย  งบกระตุ้นเศรษฐกิจ</t>
  </si>
  <si>
    <t>จำนวนเงินที่รับอนุมัติ</t>
  </si>
  <si>
    <t>ก่อหนี้/เบิกจ่ายแล้ว</t>
  </si>
  <si>
    <t>(จำนวน  40 ร.ร. )</t>
  </si>
  <si>
    <t>(จำนวน  16 ร.ร. )</t>
  </si>
  <si>
    <t>ก่อสร้างลานกีฬา  5 ร.ร.</t>
  </si>
  <si>
    <t>ก่อสร้างสนามฟุตบอล</t>
  </si>
  <si>
    <t xml:space="preserve"> รร.บ้านหนองย่างทอย</t>
  </si>
  <si>
    <t xml:space="preserve"> รร.อนุบาลบึงสามพัน</t>
  </si>
  <si>
    <t>แหล่งของเงิน</t>
  </si>
  <si>
    <t>งบกลาง เงินกันฯปี 57</t>
  </si>
  <si>
    <t>งบประมาณปี 2558</t>
  </si>
  <si>
    <t xml:space="preserve">                                           สำนักงานเขตพื้นที่การศึกษาเพชรบูรณ์ เขต 3</t>
  </si>
  <si>
    <t xml:space="preserve"> ณ วันที่   26  มิถุนายน   2558   (ห้องประชุม 1)</t>
  </si>
  <si>
    <t>การรายงานปัญหาอุปสรรค  โรงเรียนที่ยังไม่ได้จัดส่งเอกสารเบิกเงิน / ส่งแล้วรอการแก้ไข</t>
  </si>
  <si>
    <t>ขาดใบส่งของ ได้ประสานไปยังบริษัทผู้ขายแล้ว  ซึ่งรออยู่  และ ผอ.กลุ่มการเงิน</t>
  </si>
  <si>
    <t>แจ้งให้ทำเป็นหนังสือแจ้งไป จะได้เป็นหลักฐาน</t>
  </si>
  <si>
    <t xml:space="preserve"> ส่งมอบพัสดุแล้ว  แต่ไม่ถูกต้องและยังไม่ติดตั้ง  ซึ่งเกินกำหนดในสัญญาแล้ว</t>
  </si>
  <si>
    <t>มีค่าปรับ</t>
  </si>
  <si>
    <t>ผู้ขายคือ บริษัท โปรมาสเตอร์ จก. ส่งมอบของ 5 รายการไม่ถูกต้อง  และโรงเรียน</t>
  </si>
  <si>
    <t>ยังไม่ตรวจรับ</t>
  </si>
  <si>
    <t>ผู้รับจ้าง( บ. ภาคินก่อสร้าง ) ส่งงานจ้างงวดที่ 1 แต่ยังไม่ขอเบิกเงิน  แจ้งว่าจะขอเบิกเงิน</t>
  </si>
  <si>
    <t>ในงวดงานต่อไป  และสัญญาจะสิ้นสุดในวันที่  30 พฤศจิกายน 2558</t>
  </si>
  <si>
    <t>ส่งงานงวดที่ 1 เมื่อ 19 พ.ค.58 ปัญหาคืองานฐานรากยังไม่แล้วเสร็จ จึงเบิกงวดที่ 1 ไม่ได้</t>
  </si>
  <si>
    <t>ส่งงานงวดที่ 1 แล้ว เมื่อ 25 มิ.ย.58 แต่รอการแก้ไขบัญชีเปรียบเทียบราคาของผู้รับจ้าง</t>
  </si>
  <si>
    <t>คาดว่าจะเบิกได้ในต้นเดือนกรกฎาคม 58</t>
  </si>
  <si>
    <t>การเบิกเงินงวด ที่ 2 ได้จัดส่งเอกสารเพิ่มเติมแล้ววันที่  26 มิ.ย.58</t>
  </si>
  <si>
    <t>ส่งเอกสารขอเบิกเงินแล้ว  รอแก้ไขข้อมูลในสัญญา ระบบ e-GP ระบุค่าปรับไม่ถูกต้อง</t>
  </si>
  <si>
    <t>ผู้รับจ้างส่งงานงวดที่ 1 และงวดที่ 2 แล้ว  แต่ยังไม่ขอเบิกเงิน</t>
  </si>
  <si>
    <t>ผู้รับจ้างทำงานช้า เพราะรอปิดภาคเรียน  และรอการรื้อถอนอาคารเดิม</t>
  </si>
  <si>
    <t>รอผู้รับจ้างส่งมอบงานงวดที่ 1   สัญญาสิ้นสุดวันที่  25 สิงหาคม 2558</t>
  </si>
  <si>
    <t>ผู้รับจ้างส่งงานงวดที่ 1  แล้วรอการตรวจรับ  และไม่ตอกเสาเข็มเปลี่ยนเป็นฐานแผ่</t>
  </si>
  <si>
    <t>ซึ่งรอเอกสารการเปรียบเทียบราคา</t>
  </si>
  <si>
    <t>ผู้รับจ้าง จะส่งมอบงานในเดือนกรกฎาคม 2558</t>
  </si>
  <si>
    <t>อยู่ระหว่างการทำงานของผู้รับจ้าง   ไม่มีปัญหา</t>
  </si>
  <si>
    <t>ผู้รับจ้างทำงานไม่เรียบร้อย ไม่เก็บงาน ซึ่งยังตรวจรับงานไม่ได้  และเลยกำหนดสัญญา</t>
  </si>
  <si>
    <t>2 เดือน 20 วัน</t>
  </si>
  <si>
    <t>ส่งเอกสารเบิกเงินงวดที่ 1  วันที่  26 มิถุนายน 2558</t>
  </si>
  <si>
    <t xml:space="preserve"> จะส่งมอบงานจ้าง สิ้นเดือนมิถุนายน 2558</t>
  </si>
  <si>
    <t xml:space="preserve"> รอจัดส่งเอกสารการเบิกเงิน งวดที่ 2</t>
  </si>
  <si>
    <t>เบอร์โทร.  ติดต่อระบบ GFMIS</t>
  </si>
  <si>
    <t xml:space="preserve">            กระทรวงการคลัง</t>
  </si>
  <si>
    <t xml:space="preserve">              กรมบัญชีกลาง</t>
  </si>
  <si>
    <t>รายการงบประมาณ</t>
  </si>
  <si>
    <t>งบลงทุน</t>
  </si>
  <si>
    <t>ครุภัณฑ์</t>
  </si>
  <si>
    <t xml:space="preserve">                                รวมเงิน</t>
  </si>
  <si>
    <t>ชุมชนบ้านโภชน์</t>
  </si>
  <si>
    <t>รายงานการเบิก - จ่ายงบประมาณ</t>
  </si>
  <si>
    <t>ตามมาตรการกระตุ้นการลงทุนขนาดเล็กของรัฐบาล  (งบกลางปีงบประมาณ 2558)</t>
  </si>
  <si>
    <t>ของ</t>
  </si>
  <si>
    <t>สำนักงานเขตพื้นที่การศึกษาประถมศึกษาเพชรบูรณ์เขต 3</t>
  </si>
  <si>
    <t>ก. ข้อมูลพื้นฐานสำหรับการประสานงาน</t>
  </si>
  <si>
    <t>4. จำนวนงบประมาณตามมาตรการกระตุ้นการลงทุนขนาดเล็กของรัฐบาล  (งบกลางปีงบประมาณ 2558) ที่ได้รับ</t>
  </si>
  <si>
    <t>ข. สรุปผลการดำเนินงาน  ณ   วันที่   24  ธันวาคม  2558</t>
  </si>
  <si>
    <t>รายการดำเนินงาน</t>
  </si>
  <si>
    <t>จำนวนรายการและงบประมาณที่ดำเนินการทำสัญญา/ลง PO  และ</t>
  </si>
  <si>
    <t>เบิกจ่ายงบประมาณเรียบร้อยแล้ว</t>
  </si>
  <si>
    <t>อยู่ระหว่างเบิกจ่าย</t>
  </si>
  <si>
    <t>จำนวนรายการและงบประมาณที่กำลังทำสัญญา  และคาดว่าเบิกจ่าย</t>
  </si>
  <si>
    <t>ให้แล้วเสร็จทัน 31 ธ.ค.2558</t>
  </si>
  <si>
    <t>เสร็จทัน 31 ธ.ค.2558</t>
  </si>
  <si>
    <t>5. โปรดระบุสาเหตุที่ทำให้ไม่สามารถดำเนินการได้แล้วเสร็จทัน 31 ธันวาคม 2558</t>
  </si>
  <si>
    <t>6. ท่านมีข้อเสนอแนะในการดำเนินการอย่างไร</t>
  </si>
  <si>
    <t>ไม่เบิกจ่าย</t>
  </si>
  <si>
    <t>ลงชื่อ</t>
  </si>
  <si>
    <t>ผู้รับรองข้อมูล</t>
  </si>
  <si>
    <t xml:space="preserve">         (</t>
  </si>
  <si>
    <t>)</t>
  </si>
  <si>
    <t>หมายเหตุ 1. ขอให้สำนักงานเขตพื้นที่การศึกษษจัดเตรียมข้อมุลรายละเอียดรายการ/งบประมาณ /สถานศึกษาที่ดำเนินการ</t>
  </si>
  <si>
    <t xml:space="preserve">  </t>
  </si>
  <si>
    <t xml:space="preserve">       เพื่อให้คณะกรรมการพิจารณาชใช้ในการติดตาม ตรวจสอบและเร่งรัดการดำเนินงาน</t>
  </si>
  <si>
    <t xml:space="preserve">    2. ข้อให้ผู้อำนวยการสำนักงานเขตพื้นที่การศึกษาเป็นผู้ลงนามรับรองความถูกต้อง</t>
  </si>
  <si>
    <t xml:space="preserve">   4.1 จำนวนงบประมาณ             17,799,600.-  บาท</t>
  </si>
  <si>
    <t xml:space="preserve">   4.2 จำนวนรายการ          145  รายการ</t>
  </si>
  <si>
    <t xml:space="preserve">   4.1 จำนวนสถารศึกษา        145   แห่ง</t>
  </si>
  <si>
    <t>1. ผอ. สพป.          นายดิเรก    ต่ายเมือง</t>
  </si>
  <si>
    <t>2. ผอ. กลุ่มแผนฯ     นายอภิรักษ์   สำราญพันธุ์</t>
  </si>
  <si>
    <t>3. ผอ.กลุ่มการเงินฯ   นางสาวกิ่งกาญจน์   ยศปัญญา</t>
  </si>
  <si>
    <t>******************</t>
  </si>
  <si>
    <r>
      <t>จำนวนรายการและงบประมาณ</t>
    </r>
    <r>
      <rPr>
        <u val="single"/>
        <sz val="13"/>
        <rFont val="TH SarabunPSK"/>
        <family val="2"/>
      </rPr>
      <t>ที่คาดว่าไม่สามารถดำเนินการไ</t>
    </r>
    <r>
      <rPr>
        <sz val="13"/>
        <rFont val="TH SarabunPSK"/>
        <family val="2"/>
      </rPr>
      <t>ด้แล้ว</t>
    </r>
  </si>
  <si>
    <t>รายงานการเบิก - จ่ายงบประมาณ งบลงทุนปีงบประมาณ พ.ศ. 2559</t>
  </si>
  <si>
    <t>4. จำนวนงบประมาณตามมาตรการกระตุ้นการลงทุนขนาดเล็กของรัฐบาล ปีงบประมาณ 2559 ที่ได้รับ</t>
  </si>
  <si>
    <t xml:space="preserve">   4.1 จำนวนงบประมาณ             66,235,300.-  บาท</t>
  </si>
  <si>
    <t xml:space="preserve">   4.1 จำนวนสถารศึกษา        123    แห่ง</t>
  </si>
  <si>
    <t xml:space="preserve">   4.2 จำนวนรายการ          9       รายการ</t>
  </si>
  <si>
    <t>จำนวนรายการและงบประมาณที่คาดว่าทำสัญญา  และลง PO ได้</t>
  </si>
  <si>
    <t>แต่ไมสามารถเบิกจ่ายได้ทัน 31 ธ.ค.2558</t>
  </si>
  <si>
    <r>
      <t>จำนวนรายการและงบประมาณ</t>
    </r>
    <r>
      <rPr>
        <u val="single"/>
        <sz val="13"/>
        <rFont val="TH SarabunPSK"/>
        <family val="2"/>
      </rPr>
      <t>ที่คาดว่าไม่สามารถทำสัญญาได้</t>
    </r>
  </si>
  <si>
    <t>ภายใน 31 ธ.ค.2558</t>
  </si>
  <si>
    <t>ค.ผลการดำเนินการเบิกจ่ายงบลงทุนที่ไม่เกิน 2,000,000 บาท</t>
  </si>
  <si>
    <t>5. โปรดระบุสาเหตุที่ทำให้ไม่สามารถดำเนินการได้ตาม ข้อ 4 และ 5</t>
  </si>
  <si>
    <t>ง.ผลการดำเนินการเบิกจ่ายงบลงทุนที่เกิน 2,000,000 บาท</t>
  </si>
  <si>
    <t>จำนวนรายการและงบประมาณที่ดำเนินการทำสัญญาเรียบร้อยแล้ว</t>
  </si>
  <si>
    <t>จำนวนรายการและงบประมาณที่สามารถทำสัญญาได้ทันภายใน</t>
  </si>
  <si>
    <t>จำนวนรายการที่ไม่สามารถทำสัญญา  ได้ทันภายใน 31 ธ.ค.2558</t>
  </si>
  <si>
    <t>6. โปรดระบุสาเหตุที่ทำให้ไม่สามารถดำเนินการได้ตาม ข้อ 1</t>
  </si>
  <si>
    <t>มือถือ   085-2739507</t>
  </si>
  <si>
    <t>มือถือ   086-8370227</t>
  </si>
  <si>
    <t>ชุดที่ 1</t>
  </si>
  <si>
    <t>ชุดที่ 2</t>
  </si>
  <si>
    <t xml:space="preserve"> รร.บ้านบึงตะแบก</t>
  </si>
  <si>
    <t xml:space="preserve"> - สิ้นสุดสัญญาในเดือน มีนาคม 2559 </t>
  </si>
  <si>
    <t xml:space="preserve">ก่อสร้างอาคารเรียน แบบ 318 ล 55-ก รร. ชุมชนวังพิกุล  เนื่องจากอยู่ระหว่างรอระยะเวลาที่ผู้เสนอราคารายอื่นจะยื่นอุทธรณ์ การเสนอราคา </t>
  </si>
  <si>
    <t xml:space="preserve"> - เป็นรายการก่อสร้างอาคารเรียน แบบ สปช.103/26 จำนวน 3 แห่ง  และก่อสร้างส้วมนักเรียนชาย 6ที่/49  จำนวน  3 แห่ง</t>
  </si>
  <si>
    <t>มือถือ   081-8335247</t>
  </si>
  <si>
    <t xml:space="preserve"> -ไม่เบิกจ่าย จำนวน 1 รายการ  ของโรงเรียนบ้านบึงตะแบก  เนื่องจากไปเรียนรวมกับโรงเรียนบ้านราหุล</t>
  </si>
  <si>
    <t xml:space="preserve"> - ค่าครุภัณฑ์</t>
  </si>
  <si>
    <t xml:space="preserve"> - ค่าสิ่งก่อสร้าง</t>
  </si>
  <si>
    <t>ทำ PO แล้ว</t>
  </si>
  <si>
    <t>ค</t>
  </si>
  <si>
    <t>1. งบดำเนินงาน</t>
  </si>
  <si>
    <t>ข. สรุปผลการดำเนินงาน  ณ   วันที่   21  มกราคม  2559</t>
  </si>
  <si>
    <t>ให้แล้วเสร็จทัน 31 มกราคม 2559</t>
  </si>
  <si>
    <t>แต่ไมสามารถเบิกจ่ายได้ทัน 31 มกราคม 2559</t>
  </si>
  <si>
    <t>ภายใน 31 ม.ค.2559</t>
  </si>
  <si>
    <t>รายการที่ไม่สามารถดำเนินการได้ (ตามข้อ 5) ให้ระบุรายละเอียด ดังนี้</t>
  </si>
  <si>
    <t>สถานศึกษา</t>
  </si>
  <si>
    <t>เหตุผล</t>
  </si>
  <si>
    <t>แนวทางแก้ไข</t>
  </si>
  <si>
    <t>ง.ผลการดำเนินการเบิกจ่ายงบลงทุนที่เกิน   2,000,000 บาท  (สองล้านบาท)</t>
  </si>
  <si>
    <t>จำนวนรายการและงบประมาณที่สามารถทำสัญญาได้ทัน ภายใน</t>
  </si>
  <si>
    <t xml:space="preserve"> 31 มกราคม 2559</t>
  </si>
  <si>
    <r>
      <t>จำนวนรายการและงบประมาณ</t>
    </r>
    <r>
      <rPr>
        <u val="single"/>
        <sz val="13"/>
        <rFont val="TH SarabunPSK"/>
        <family val="2"/>
      </rPr>
      <t>ที่ไม่สามารถ</t>
    </r>
    <r>
      <rPr>
        <sz val="13"/>
        <rFont val="TH SarabunPSK"/>
        <family val="2"/>
      </rPr>
      <t>ทำสัญญาได้ทัน ภายใน</t>
    </r>
  </si>
  <si>
    <t>รายการที่ไม่สามารถดำเนินการได้ (ตามข้อ 3) ให้ระบุรายละเอียด ดังนี้</t>
  </si>
  <si>
    <t>ค.ผลการดำเนินการเบิกจ่ายงบลงทุนที่ไม่เกิน 2,000,000 บาท  (สองล้านบาท)</t>
  </si>
  <si>
    <t xml:space="preserve"> (   )  คืนเงิน</t>
  </si>
  <si>
    <t xml:space="preserve"> (  ) อื่น ๆ....</t>
  </si>
  <si>
    <t xml:space="preserve">   4.2 จำนวนรายการ          22       รายการ</t>
  </si>
  <si>
    <t>4. จำนวนงบประมาณตามมาตรการกระตุ้นการลงทุนขนาดเล็กของรัฐบาล (งบกลาง ปีงบประมาณ 2558)  ที่ได้รับ</t>
  </si>
  <si>
    <t xml:space="preserve">   4.1 จำนวนสถารศึกษา     145    แห่ง</t>
  </si>
  <si>
    <t xml:space="preserve">   4.2 จำนวนรายการ          145      รายการ</t>
  </si>
  <si>
    <t>รร.บึงตะแบก</t>
  </si>
  <si>
    <t>ไปเรียนรวมกับ</t>
  </si>
  <si>
    <t>ร.ร.บ้านราหุล</t>
  </si>
  <si>
    <t xml:space="preserve">    ค่าปรับปรุงซ่อมแซมอาคารเรียน </t>
  </si>
  <si>
    <t xml:space="preserve"> คืนงบประมาณ</t>
  </si>
  <si>
    <t>มีเงินเหลือจ่าย</t>
  </si>
  <si>
    <t xml:space="preserve"> 2,496 บาท</t>
  </si>
  <si>
    <t xml:space="preserve">   4.1 จำนวนสถานศึกษา     123    แห่ง</t>
  </si>
  <si>
    <t>มือถือ   088-2808703</t>
  </si>
  <si>
    <t>หมายเหตุ 1. ขอให้สำนักงานเขตพื้นที่การศึกษาจัดเตรียมข้อมูลรายละเอียดรายการ/งบประมาณ /สถานศึกษาที่ดำเนินการ</t>
  </si>
  <si>
    <t xml:space="preserve">       เพื่อให้คณะกรรมการพิจารณาใช้ในการติดตาม ตรวจสอบและเร่งรัดการดำเนินงาน</t>
  </si>
  <si>
    <t xml:space="preserve">    2. ขอให้ผู้อำนวยการสำนักงานเขตพื้นที่การศึกษาเป็นผู้ลงนามรับรองความถูกต้อง</t>
  </si>
  <si>
    <t>ได้ทันในเดือน มค.2559</t>
  </si>
  <si>
    <t>คาดว่าไม่สามารถเบิกจ่าย</t>
  </si>
  <si>
    <t>รร.อนุบาลหนองไผ่</t>
  </si>
  <si>
    <t>ชุมชนบ้านโคกปรง</t>
  </si>
  <si>
    <t>บ้านวังใหญ่</t>
  </si>
  <si>
    <t>บ้านแควป่าสัก</t>
  </si>
  <si>
    <t>บ้านเขายางโปร่ง</t>
  </si>
  <si>
    <t>บ้านคลองทราย</t>
  </si>
  <si>
    <t>บ้านบึงกระจับ</t>
  </si>
  <si>
    <t>บ้านราหุล</t>
  </si>
  <si>
    <t>บ้าน กม.35</t>
  </si>
  <si>
    <t>บ้านหนองย่างทอย</t>
  </si>
  <si>
    <t>บ้านเข็มทอง</t>
  </si>
  <si>
    <t>เลข PO</t>
  </si>
  <si>
    <t>งบกระตุ้นลงทุน(งบกลาง)  ปี พ.ศ. 2559</t>
  </si>
  <si>
    <t xml:space="preserve"> -ค่าสิ่งก่อสร้าง รร.แม่เหล็ก  3  ร.ร.</t>
  </si>
  <si>
    <t>งบลงทุน ปี พ.ศ. 2560</t>
  </si>
  <si>
    <t>เงินกันไว้เบิกเหลื่อมปี พ.ศ.2558- 2559</t>
  </si>
  <si>
    <t>ก่อสร้าง</t>
  </si>
  <si>
    <t>ข้อมูล  23 พฤศจิกายน  2559</t>
  </si>
  <si>
    <r>
      <t xml:space="preserve">2. งบกลาง </t>
    </r>
    <r>
      <rPr>
        <sz val="13"/>
        <rFont val="TH SarabunPSK"/>
        <family val="2"/>
      </rPr>
      <t>(</t>
    </r>
    <r>
      <rPr>
        <sz val="12"/>
        <rFont val="TH SarabunPSK"/>
        <family val="2"/>
      </rPr>
      <t>เบิกจ่ายลักษณะงบลงทุน)</t>
    </r>
  </si>
  <si>
    <t>ครุภัณฑ์สำนักงาน</t>
  </si>
  <si>
    <t>สำรอง</t>
  </si>
  <si>
    <t>PO</t>
  </si>
  <si>
    <r>
      <t xml:space="preserve">   </t>
    </r>
    <r>
      <rPr>
        <b/>
        <u val="single"/>
        <sz val="13"/>
        <color indexed="8"/>
        <rFont val="TH SarabunPSK"/>
        <family val="2"/>
      </rPr>
      <t xml:space="preserve">  งบดำเนินงาน</t>
    </r>
  </si>
  <si>
    <t>รายละเอียดเงินงบประมาณค้างส่งสำเนาสัญญา  (วงเงินต่ำกว่า 2 ล้านบาท)</t>
  </si>
  <si>
    <t>งบลงทุน  ปี 2560</t>
  </si>
  <si>
    <t>อาคาร สปช.102/26</t>
  </si>
  <si>
    <t>อาคาร สปช.105/29</t>
  </si>
  <si>
    <t>รอแจ้งคู่สัญญา</t>
  </si>
  <si>
    <t>ซ่อมแซมอาคารฯ  ปี 60</t>
  </si>
  <si>
    <t>อาคาร สปช.2/28</t>
  </si>
  <si>
    <t>ครุภัณฑ์เครื่องถ่ายเอกสารดิจิตอล</t>
  </si>
  <si>
    <t>บ้านโคกสำราญ</t>
  </si>
  <si>
    <t>ข้อมูล  ณ  13  ธันวาคม   2559</t>
  </si>
  <si>
    <t xml:space="preserve">รอแก้ไขสัญญา </t>
  </si>
  <si>
    <t>อุปกรณ์ห้องศูนย์การเรียนขนาดเล็ก</t>
  </si>
  <si>
    <t>อุปกรณ์ห้องวิทยาศาสตร์</t>
  </si>
  <si>
    <t>1.รร.บ้านคลองตะคร้อ</t>
  </si>
  <si>
    <t>2.รร.บ้านวังน้อย</t>
  </si>
  <si>
    <t>3.รร.บ้านถ้ำมงคลชัย</t>
  </si>
  <si>
    <t>4.รร.บ้านซับอีลุม</t>
  </si>
  <si>
    <t>5.รร.บ้านไร่ตาพุฒ</t>
  </si>
  <si>
    <t>6.บ้านวังอ่าง</t>
  </si>
  <si>
    <t>7.บ้านสระหมื่นเชียง</t>
  </si>
  <si>
    <t>8.รร.บ้านหนองสะแกสี่</t>
  </si>
  <si>
    <t>1.บ้านซับสมพงษ์</t>
  </si>
  <si>
    <t>3.บ้านมาบสมอสามัคคี</t>
  </si>
  <si>
    <t>2.บ้านสระกรวด</t>
  </si>
  <si>
    <t>1.รร.สระประดู่</t>
  </si>
  <si>
    <t>2.รร.บ้านรังย้อย</t>
  </si>
  <si>
    <t>4.บ้านโคกสง่า</t>
  </si>
  <si>
    <t>5.บ้านหนองโป่ง</t>
  </si>
  <si>
    <t>6.บ้านสระเกษ</t>
  </si>
  <si>
    <t>3.รร.บ้านซับสำราญเหนือ</t>
  </si>
  <si>
    <t xml:space="preserve">       19 ร.ร.</t>
  </si>
  <si>
    <t>รร.บ้านศรีมงคล</t>
  </si>
  <si>
    <t xml:space="preserve"> -ค่าก่อสร้างลานกีฬา /ค่าซ่อมแซมฯ  41 ร.ร.</t>
  </si>
  <si>
    <t>ข้อมูล  25 ธันวาคม  2559</t>
  </si>
  <si>
    <t>พีโอ</t>
  </si>
  <si>
    <t xml:space="preserve"> -ครุภัณฑ์คอมพิวเตอร์ DLIT   24 ร.ร.</t>
  </si>
  <si>
    <t>2. งบกลาง(เบิกจ่ายลักษณะลงทุน)</t>
  </si>
  <si>
    <t>ข้อมูล  23 ธันวาคม  2559</t>
  </si>
  <si>
    <t xml:space="preserve"> - งบประมาณ เกิน 2 ล้านบาท</t>
  </si>
  <si>
    <t xml:space="preserve"> - งบประมาณ ไม่เกิน 2 ล้านบาท</t>
  </si>
  <si>
    <t>คืนค่าเสาเข็ม</t>
  </si>
  <si>
    <t>ข้อมูล ณ วันที่  9 มกราคม 2560   สพป.เพชรบูรณ์เขต 3</t>
  </si>
  <si>
    <t>งปม.ที่ได้รับจัดสรร</t>
  </si>
  <si>
    <t>วงเงินทำสัญญา/Po</t>
  </si>
  <si>
    <t>อาคารเรียน สปช.2/28  รร.ชุมชนบ้านพุเตย</t>
  </si>
  <si>
    <t>อาคารเรียน สปช.105/29  รร.บ้านบึงกระจับ</t>
  </si>
  <si>
    <t>อาคารเรียน สปช.105/29  รร.บ้านราหุล</t>
  </si>
  <si>
    <t>อาคารเรียน สปช.103/26  รร.บ้านคลองดู่</t>
  </si>
  <si>
    <t>อาคารเรียน สปช.103/26  รร.บ้านซับน้อย</t>
  </si>
  <si>
    <t>อาคารเรียน สปช.105/29  รร.บ้าน กม.35</t>
  </si>
  <si>
    <t>อาคารเรียน สปช.102/26  รร.บ้านวังไผ่</t>
  </si>
  <si>
    <t>อาคารเรียน สปช.101/26  รร.วัดเขาเจริญธรรม</t>
  </si>
  <si>
    <t>อาคารเอนกประสงค์ สปช.205/26 รร.หนองย่างทอย</t>
  </si>
  <si>
    <t>อาคารเอนกประสงค์ สปช.201/26 รร.บ้านเข็มทอง</t>
  </si>
  <si>
    <t>อาคารเอนกประสงค์ สปช.201/26 รร.ชุมชนบ้านโภขน์</t>
  </si>
  <si>
    <t>อาคารเรียน 318 ล/55-ก งบผูกพันปี 60</t>
  </si>
  <si>
    <t xml:space="preserve"> ร.ร.ชุมชนบ้านวังพิกุล</t>
  </si>
  <si>
    <t>รายละเอียดเงินเหลือจ่าย งบลงทุน ประจำปีงบประมาณ พ.ศ. 2560   ครั้งที่ 1</t>
  </si>
  <si>
    <t xml:space="preserve">                                                 รวม</t>
  </si>
  <si>
    <t xml:space="preserve">                                                 รวมทั้งสิ้น</t>
  </si>
  <si>
    <t xml:space="preserve">     เงินเหลือจ่ายจากการจัดซื้อจัดจ้าง</t>
  </si>
  <si>
    <t xml:space="preserve">    เงินเหลือจ่ายจากการงดตอกเสาเข็ม</t>
  </si>
  <si>
    <t>หมายเหตุ.-  เงินคืนค่างดตอกเสาเข็ม  จะขอใช้จ่ายได้ในงวดสุดท้ายของการเบิกจ่าย</t>
  </si>
  <si>
    <t xml:space="preserve">ข้อมูล ณ วันที่  10 มกราคม 2560   </t>
  </si>
  <si>
    <t xml:space="preserve">สนามฟุตบอล ฟ.1/42 </t>
  </si>
  <si>
    <t xml:space="preserve"> 1.1 ร.ร.บ้านโคกสง่า</t>
  </si>
  <si>
    <t xml:space="preserve"> 1.2 ร.ร.บ้านเนินคนธา</t>
  </si>
  <si>
    <t xml:space="preserve"> ส้วม สปช.604/45  ร.ร.บ้านโคกกรวด</t>
  </si>
  <si>
    <t>ร.ร.บ้านพญาวัง</t>
  </si>
  <si>
    <t xml:space="preserve"> -บ้านพักครูเดี่ยว สปช.301/26</t>
  </si>
  <si>
    <t xml:space="preserve"> -อาคารห้องสมุด ICT</t>
  </si>
  <si>
    <t xml:space="preserve"> -ส้วมนักเรียนชาย 6 ที่/49</t>
  </si>
  <si>
    <t xml:space="preserve"> -ส้วมนักเรียนหญิง 6 ที่/49</t>
  </si>
  <si>
    <t xml:space="preserve"> -สนามบาสเกตบอล FIBA</t>
  </si>
  <si>
    <t>ร.ร.บ้านท่าแดง</t>
  </si>
  <si>
    <t xml:space="preserve"> -บ้านพักครู แบบ.207</t>
  </si>
  <si>
    <t xml:space="preserve"> -ส้วม สปช.605/45</t>
  </si>
  <si>
    <t>ร.ร.บ้านศรีมงคล</t>
  </si>
  <si>
    <t xml:space="preserve"> - ฟ.1/42 สนามฟุตบอล</t>
  </si>
  <si>
    <t xml:space="preserve">                                        รวมเงินทั้งสิ้น</t>
  </si>
  <si>
    <r>
      <t xml:space="preserve">  </t>
    </r>
    <r>
      <rPr>
        <u val="single"/>
        <sz val="14"/>
        <rFont val="TH SarabunPSK"/>
        <family val="2"/>
      </rPr>
      <t>งบกระตุ้นการลงทุนขนาดเล็ก ปี พ.ศ. 2559</t>
    </r>
  </si>
  <si>
    <r>
      <t xml:space="preserve"> </t>
    </r>
    <r>
      <rPr>
        <u val="single"/>
        <sz val="14"/>
        <rFont val="TH SarabunPSK"/>
        <family val="2"/>
      </rPr>
      <t>งบกลาง โรงเรียนแม่เหล็ก  (ค่าสิ่งก่อสร้าง )</t>
    </r>
  </si>
  <si>
    <t>บัญชีรายชื่อโรงเรียนที่ยังไม่ได้เบิกจ่ายเงิน งบกระตุ้นการลงทุนฯ /งบกลาง</t>
  </si>
  <si>
    <r>
      <t xml:space="preserve">  </t>
    </r>
    <r>
      <rPr>
        <u val="single"/>
        <sz val="16"/>
        <rFont val="TH SarabunPSK"/>
        <family val="2"/>
      </rPr>
      <t>งบกระตุ้นการลงทุนขนาดเล็ก ปี พ.ศ. 2559</t>
    </r>
  </si>
  <si>
    <r>
      <t xml:space="preserve"> </t>
    </r>
    <r>
      <rPr>
        <u val="single"/>
        <sz val="16"/>
        <rFont val="TH SarabunPSK"/>
        <family val="2"/>
      </rPr>
      <t>งบกลาง โรงเรียนแม่เหล็ก  (ค่าสิ่งก่อสร้าง )</t>
    </r>
  </si>
  <si>
    <t xml:space="preserve"> 27 มกราคม 2560</t>
  </si>
  <si>
    <t xml:space="preserve"> 26 มกราคม 2560</t>
  </si>
  <si>
    <t xml:space="preserve"> 20 ธันวาคม 2559</t>
  </si>
  <si>
    <t xml:space="preserve"> 24 มีนาคม 2560</t>
  </si>
  <si>
    <t xml:space="preserve"> 22 กุมภาพันธ์  2560</t>
  </si>
  <si>
    <t xml:space="preserve"> 23 มกราคม 2560</t>
  </si>
  <si>
    <t xml:space="preserve"> 23 กุมภาพันธ์  2560</t>
  </si>
  <si>
    <t xml:space="preserve"> 4  เมษายน  2560</t>
  </si>
  <si>
    <t xml:space="preserve">  7 มีนาคม 2560</t>
  </si>
  <si>
    <t xml:space="preserve"> 6  เมษายน  2560</t>
  </si>
  <si>
    <t xml:space="preserve"> 4 กุมภาพันธ์  2560</t>
  </si>
  <si>
    <t xml:space="preserve"> 5 กุมภาพันธ์  2560</t>
  </si>
  <si>
    <t>บัญชีรายชื่อโรงเรียนที่ยังไม่ได้เบิกจ่ายเงิน งบลงทุน ปีงบประมาณ 2560</t>
  </si>
  <si>
    <t>รายการค่าสิ่งก่อสร้าง ราคาต่ำกว่า 2 ล้านบาท</t>
  </si>
  <si>
    <r>
      <t xml:space="preserve"> </t>
    </r>
    <r>
      <rPr>
        <u val="single"/>
        <sz val="14"/>
        <rFont val="TH SarabunPSK"/>
        <family val="2"/>
      </rPr>
      <t>รายการงบลงทุน ราคาตั้งแต่ 2 ล้านบาทขึ้นไป</t>
    </r>
  </si>
  <si>
    <t xml:space="preserve"> 1.1 ร.ร.บ้านคลองดู่</t>
  </si>
  <si>
    <t>จำนวนเงินตามสัญญา</t>
  </si>
  <si>
    <t xml:space="preserve"> 1.2 ร.ร.บ้านซับน้อย</t>
  </si>
  <si>
    <t xml:space="preserve"> 17 พ.ค. 2560</t>
  </si>
  <si>
    <t xml:space="preserve"> 6  มิ.ย. 2560</t>
  </si>
  <si>
    <t>อาคารเรียน สปช.102/26 ร.ร.บ้านวังไผ่</t>
  </si>
  <si>
    <t xml:space="preserve">  7 พ.ค. 2560</t>
  </si>
  <si>
    <t>อาคารเอนกประสงค์ สปช.201/26</t>
  </si>
  <si>
    <t xml:space="preserve">  22 พ.ค. 2560</t>
  </si>
  <si>
    <t>ส้วม สปช.604/45</t>
  </si>
  <si>
    <t>ส้วม นักเรียนหญิง 4 ที่/49 ร.ร.บ้านซับชมภู</t>
  </si>
  <si>
    <t xml:space="preserve">  23 ก.พ. 2560</t>
  </si>
  <si>
    <t xml:space="preserve"> 17 ม.ค. 2560</t>
  </si>
  <si>
    <t xml:space="preserve"> 16 ธ.ค. 2559</t>
  </si>
  <si>
    <t>ต่อเติมชั้นล่าง สปช.105/29 รร.อนุบาลวัดในเรืองศรีฯ</t>
  </si>
  <si>
    <t xml:space="preserve"> 20 ธ.ค. 2559</t>
  </si>
  <si>
    <t>อาคารเรียน สปช.101/26  ร.ร.วัดเขาเจริญธรรม</t>
  </si>
  <si>
    <t xml:space="preserve">  31 ก.ค. 2560</t>
  </si>
  <si>
    <t xml:space="preserve">  17 ก.ค. 2560</t>
  </si>
  <si>
    <t xml:space="preserve">  16 ส.ค. 2560</t>
  </si>
  <si>
    <t xml:space="preserve">  13 ส.ค. 2560</t>
  </si>
  <si>
    <t xml:space="preserve">  25 ต.ค. 2560</t>
  </si>
  <si>
    <t>อาคารเรียน สปช. 2/28  รร.ชุมชนบ้านพุเตย</t>
  </si>
  <si>
    <t xml:space="preserve">  12 พ.ย. 2560</t>
  </si>
  <si>
    <t>อาคารเรียน 318ล/55-ก ร.ร.ชุมชนบ้านวังพิกุล</t>
  </si>
  <si>
    <t xml:space="preserve">  12 มี.ค. 2560</t>
  </si>
  <si>
    <t xml:space="preserve">                                                          รวมเงิน</t>
  </si>
  <si>
    <t xml:space="preserve"> 3.1 ร.ร.บ้านเข็มทอง</t>
  </si>
  <si>
    <t xml:space="preserve"> 3.2 ร.ร.ชุมชนบ้านโภชน์</t>
  </si>
  <si>
    <t xml:space="preserve"> 4.1 ร.ร.บ้านวังเหว</t>
  </si>
  <si>
    <t xml:space="preserve"> 4.2 ร.ร.บ้านสันติธรรม</t>
  </si>
  <si>
    <t xml:space="preserve"> 4.3 ร.ร.บ้านหนองบัวขาว</t>
  </si>
  <si>
    <t xml:space="preserve"> 3.1 ร.ร.บ้านบึงกระจับ</t>
  </si>
  <si>
    <t xml:space="preserve"> 3.2 ร.ร.บ้านราหุล</t>
  </si>
  <si>
    <t xml:space="preserve"> 3.3 ร.ร.บ้าน กม.35</t>
  </si>
  <si>
    <t>สัญญาครบกำหนด</t>
  </si>
  <si>
    <t>วันที่สัญญาครบกำหนด</t>
  </si>
  <si>
    <t>วงเงินต่อหน่วยไม่เกิน 2 ล้านบาท</t>
  </si>
  <si>
    <t>ข้อมูล ณ วันที่  19 มกราคม 2560   สพป.เพชรบูรณ์เขต 3</t>
  </si>
  <si>
    <t>วงเงินต่อหน่วยตั้งแต่ 2 ล้านบาท ขึ้นไป</t>
  </si>
  <si>
    <t>รายละเอียดเงินเหลือจ่าย งบลงทุน ประจำปีงบประมาณ พ.ศ. 2560   ครั้งที่ 2</t>
  </si>
  <si>
    <t>ข้อมูล  25 มกราคม  2560</t>
  </si>
  <si>
    <t>รวมเหลือจ่าย</t>
  </si>
  <si>
    <t>ข้อมูล ณ วันที่  24 มกราคม 2560   สพป.เพชรบูรณ์เขต 3</t>
  </si>
  <si>
    <t xml:space="preserve">                                                           รวม</t>
  </si>
  <si>
    <t xml:space="preserve">ข้อมูล ณ วันที่  10 มีนาคม  2560   </t>
  </si>
  <si>
    <t>บัญชีรายชื่อรายการที่ยังไม่ได้ก่อหนี้ผูกพัน และเบิกจ่ายเงิน งบลงทุน ปีงบประมาณ 2560</t>
  </si>
  <si>
    <t>รายการครุภัณฑ์คิดวิเคราะห์ก่อนประถม</t>
  </si>
  <si>
    <t>รร.บ้านเนินสวรรค์</t>
  </si>
  <si>
    <t>รายการครุภัณฑ์พัฒนาทักษะวิทยาศาสตร์</t>
  </si>
  <si>
    <t>รร.บ้านดาดอุดม</t>
  </si>
  <si>
    <t>รร.บ้าน กม.35</t>
  </si>
  <si>
    <t xml:space="preserve">                                                        รวม</t>
  </si>
  <si>
    <t>รายการปรับปรุงซ่อมแซมอาคาร</t>
  </si>
  <si>
    <t>รายการครุภัณฑ์คอมพิวเตอร์ CC1 , CC2</t>
  </si>
  <si>
    <t xml:space="preserve">   6  มี.ค. 2560</t>
  </si>
  <si>
    <t xml:space="preserve">ข้อมูล ณ วันที่  13 มีนาคม  2560   </t>
  </si>
  <si>
    <t xml:space="preserve">                                                          รวม</t>
  </si>
  <si>
    <t xml:space="preserve">ข้อมูล ณ วันที่  13  มีนาคม  2560   </t>
  </si>
  <si>
    <r>
      <t xml:space="preserve">      </t>
    </r>
    <r>
      <rPr>
        <u val="single"/>
        <sz val="14"/>
        <rFont val="TH SarabunPSK"/>
        <family val="2"/>
      </rPr>
      <t>รายการครุภัณฑ์คิดวิเคราะห์ก่อนประถม</t>
    </r>
  </si>
  <si>
    <r>
      <t xml:space="preserve">     </t>
    </r>
    <r>
      <rPr>
        <u val="single"/>
        <sz val="14"/>
        <rFont val="TH SarabunPSK"/>
        <family val="2"/>
      </rPr>
      <t>รายการครุภัณฑ์พัฒนาทักษะวิทยาศาสตร์</t>
    </r>
  </si>
  <si>
    <r>
      <t xml:space="preserve">      </t>
    </r>
    <r>
      <rPr>
        <u val="single"/>
        <sz val="14"/>
        <rFont val="TH SarabunPSK"/>
        <family val="2"/>
      </rPr>
      <t>รายการค่าสิ่งก่อสร้าง ราคาต่ำกว่า 2 ล้านบาท</t>
    </r>
  </si>
  <si>
    <r>
      <t xml:space="preserve">     </t>
    </r>
    <r>
      <rPr>
        <u val="single"/>
        <sz val="14"/>
        <rFont val="TH SarabunPSK"/>
        <family val="2"/>
      </rPr>
      <t>รายการงบลงทุน ราคาตั้งแต่ 2 ล้านบาทขึ้นไป</t>
    </r>
  </si>
  <si>
    <t xml:space="preserve"> 3.1.1 ร.ร.บ้านคลองดู่</t>
  </si>
  <si>
    <t xml:space="preserve"> 3.1.2 ร.ร.บ้านซับน้อย</t>
  </si>
  <si>
    <t xml:space="preserve"> 3.3.1 ร.ร.บ้านเข็มทอง</t>
  </si>
  <si>
    <t>3.3.2 ร.ร.ชุมชนบ้านโภชน์</t>
  </si>
  <si>
    <t xml:space="preserve"> 3.4.1 ร.ร.บ้านวังเหว</t>
  </si>
  <si>
    <t xml:space="preserve"> 3.4.2 ร.ร.บ้านสันติธรรม</t>
  </si>
  <si>
    <t xml:space="preserve"> 3.4.3 ร.ร.บ้านหนองบัวขาว</t>
  </si>
  <si>
    <t xml:space="preserve"> 4.3.1 ร.ร.บ้านบึงกระจับ</t>
  </si>
  <si>
    <t xml:space="preserve"> 4.3.2 ร.ร.บ้านราหุล</t>
  </si>
  <si>
    <t xml:space="preserve"> 4.3.3 ร.ร.บ้าน กม.35</t>
  </si>
  <si>
    <t>บัญชีรายค้างเบิกจ่ายเงิน งบกระตุ้นการลงทุนฯ /งบกลาง</t>
  </si>
  <si>
    <t>เบิกงวดที่ 2</t>
  </si>
  <si>
    <t xml:space="preserve"> - ค่าครุภัณฑ์/สิ่งก่อสร้าง ไม่เกิน 2 ล้านบาท</t>
  </si>
  <si>
    <t xml:space="preserve"> - ค่าครุภัณฑ์/สิ่งก่อสร้าง  เกิน 2 ล้านบาท</t>
  </si>
  <si>
    <t>แล้ว</t>
  </si>
  <si>
    <t>เบิกงวดที่ 3</t>
  </si>
  <si>
    <t>รายละเอียดเงินงบประมาณค้างเบิก (วงเงินไม่เกิน 2 ล้านบาท )</t>
  </si>
  <si>
    <t>ข้อมูล  ณ   24  พฤษภาคม  2560</t>
  </si>
  <si>
    <t>2.1 ร.ร.บ้านเข็มทอง</t>
  </si>
  <si>
    <t>2.2 ร.ร.ชุมชนบ้านโภชน์</t>
  </si>
  <si>
    <t>ปรับปรุงซ่อมแซมอาคาร สพป.พช.3</t>
  </si>
  <si>
    <t xml:space="preserve">  18 มิ.ย. 2560</t>
  </si>
  <si>
    <t>บัญชีรายละเอียดรายการค้างเบิกจ่ายเงิน  งบลงทุน   ปีงบประมาณ 2560</t>
  </si>
  <si>
    <t xml:space="preserve">ข้อมูล  ณ วันที่  24 พฤษภาคม  2560   </t>
  </si>
  <si>
    <r>
      <t xml:space="preserve">      </t>
    </r>
    <r>
      <rPr>
        <u val="single"/>
        <sz val="16"/>
        <rFont val="TH SarabunPSK"/>
        <family val="2"/>
      </rPr>
      <t>รายการค่าสิ่งก่อสร้าง วงเงินไม่เกิน 2 ล้านบาท</t>
    </r>
  </si>
  <si>
    <t xml:space="preserve">ข้อมูล ณ วันที่  19  มิถุนายน  2560   </t>
  </si>
  <si>
    <t>ข้อมูล  20 มิถุนายน  2560</t>
  </si>
  <si>
    <t>ข้อมูล  21 กรกฎาคม  2560</t>
  </si>
  <si>
    <t>ส้วม 4 ที่นั่ง   รร.ซับตะแบก</t>
  </si>
  <si>
    <t>สมหมาย</t>
  </si>
  <si>
    <t xml:space="preserve">ข้อมูล ณ วันที่  16 สิงหาคม  2560   </t>
  </si>
  <si>
    <t>อาคารเอนกประสงค์ สปช.205/26   รร.หนองย่างทอย</t>
  </si>
  <si>
    <t>อาคารเรียน สปช.105/29  ร.ร.บ้านราหุล</t>
  </si>
  <si>
    <t xml:space="preserve">    5 ก.ย. 2560</t>
  </si>
  <si>
    <t>อาคารเรียน สปช.105/29  ร.ร.บ้าน กม.35</t>
  </si>
  <si>
    <t>บัญชีรายชื่อโรงเรียนที่ค้างเบิกจ่ายเงิน งบลงทุน ปีงบประมาณ 2560</t>
  </si>
  <si>
    <t>รร.ชุมชนพุเตย</t>
  </si>
  <si>
    <t>คอมพิวเตอร์ CC1 , CC2</t>
  </si>
  <si>
    <t>คอมพิวเตอร์ DLIT</t>
  </si>
  <si>
    <t>เงินกันเหลื่อมปี 60</t>
  </si>
  <si>
    <t>ค่าซ่อมแซมอาคาร รร.ท่าโรง ICU</t>
  </si>
  <si>
    <t>ค่าซ่อมแซมระบบไฟฟ้า  รร.คลองดู่</t>
  </si>
  <si>
    <t>ฎ.7/61</t>
  </si>
  <si>
    <t>เบิกเงินค่าซ่อมแซม</t>
  </si>
  <si>
    <t>อาคารเรียน สปช.2/28 รร.ชุมชนบ้านพุเตย</t>
  </si>
  <si>
    <t>รายงานผลการเบิกจ่ายเงินกันไว้เบิกเหลื่อมปี พ.ศ. 2560 และก่อนปี พ.ศ.2560</t>
  </si>
  <si>
    <t>อาคารเรียน สปช.105/29 รร.บ้านราหุล</t>
  </si>
  <si>
    <t>อาคารเรียน สปช.105/29 รร.บ้าน กม.35</t>
  </si>
  <si>
    <t>โรงอาหาร 84 ที่นั่ง  รร.รัฐประชานุสรณ์</t>
  </si>
  <si>
    <t>เงินกันเหลื่อมปี 2560</t>
  </si>
  <si>
    <r>
      <t xml:space="preserve">   </t>
    </r>
    <r>
      <rPr>
        <b/>
        <u val="single"/>
        <sz val="14"/>
        <color indexed="8"/>
        <rFont val="TH SarabunPSK"/>
        <family val="2"/>
      </rPr>
      <t xml:space="preserve">  งบลงทุน</t>
    </r>
  </si>
  <si>
    <t>1 ตค.60</t>
  </si>
  <si>
    <t>ฎ.5/61</t>
  </si>
  <si>
    <t>รายงานผลการเบิกจ่ายเงินกันไว้เบิกเหลื่อมปี พ.ศ. 2560   และก่อนปี พ.ศ.2560</t>
  </si>
  <si>
    <t>งบกลางกรณืฉุกเฉินและจำเป็น</t>
  </si>
  <si>
    <t>7 พย.60</t>
  </si>
  <si>
    <t>Inv.6</t>
  </si>
  <si>
    <t>เบิกอาคาร งวดที่ 3</t>
  </si>
  <si>
    <t>รายงานผลการบริหารงบประมาณประจำปีงบประมาณ 2561</t>
  </si>
  <si>
    <t xml:space="preserve">    ครุภัณฑ์สำนักงาน สพป.พช.3</t>
  </si>
  <si>
    <t xml:space="preserve">    ครุภัณฑ์ยานพาหนะ  สพป.พช.3</t>
  </si>
  <si>
    <t>รถยนต์โดยสาร ขนาด 12 ที่นั่ง (ดีเซล)</t>
  </si>
  <si>
    <t>ว.5103</t>
  </si>
  <si>
    <t>13 พย.60</t>
  </si>
  <si>
    <t xml:space="preserve">     ครุภัณฑ์ยานพาหนะ</t>
  </si>
  <si>
    <t xml:space="preserve">      ครุภัณฑ์สำหรับโรงฝึกงาน</t>
  </si>
  <si>
    <t xml:space="preserve">      ครุภัณฑ์สำหรับงานไฟฟ้า</t>
  </si>
  <si>
    <t xml:space="preserve">      ครุภัณฑ์สำหรับงานไม้</t>
  </si>
  <si>
    <t>รร.บ้านแก่งหินปูน</t>
  </si>
  <si>
    <t>รร.บ้านเข็มทอง</t>
  </si>
  <si>
    <t xml:space="preserve">     อุปกรณ์วิชางานเกษตร</t>
  </si>
  <si>
    <t>รร.บ้านหนองชุมแสง</t>
  </si>
  <si>
    <t>รร.บ้านหนองบัวขาว</t>
  </si>
  <si>
    <t>รร.บ้านคลองกระจังวังไทร</t>
  </si>
  <si>
    <t xml:space="preserve">     อุปกรณ์วิชางานยนต์</t>
  </si>
  <si>
    <t>รร.บ้านนาทุ่ง</t>
  </si>
  <si>
    <t>ครุภัณฑ์คิระดับก่อนประถมฯ 11 รร.</t>
  </si>
  <si>
    <t xml:space="preserve">     เครื่องตัดหญ้าแบบเข็น</t>
  </si>
  <si>
    <t>ว.5061</t>
  </si>
  <si>
    <t>บ้านห้วยตลาด</t>
  </si>
  <si>
    <t>บ้านบ่อไทย</t>
  </si>
  <si>
    <t xml:space="preserve">     เครื่องตัดหญ้าแบบล้อจักรยาน</t>
  </si>
  <si>
    <t>รร.บ้านตีบใต้</t>
  </si>
  <si>
    <t xml:space="preserve">     โต๊ะ-เก้าอี้ ระดับก่อนประถมฯ</t>
  </si>
  <si>
    <t>บ้านป่าคาย</t>
  </si>
  <si>
    <t xml:space="preserve">     โต๊ะ-เก้าอี้ ระดับประถมศึกษา</t>
  </si>
  <si>
    <t>บ้านโคกกรวด (วิเชียร)</t>
  </si>
  <si>
    <t xml:space="preserve">     อุปกรณ์ปฏิบัติการห้องวิทยาศาตร์</t>
  </si>
  <si>
    <t>บ้านน้ำอ้อม</t>
  </si>
  <si>
    <t xml:space="preserve">   อุปกรณ์ห้องศูนย์การเรียน รร.ขนาดเล็ก</t>
  </si>
  <si>
    <t>โต๊ะ-เก้าอี้ระดับก่อนประถมฯ  17 ร.ร.</t>
  </si>
  <si>
    <t>ร.ร.บ้านซับไม้แดง</t>
  </si>
  <si>
    <t>รร.บ้านหนองแจง</t>
  </si>
  <si>
    <t>รร.บ้านบุมะกรูด</t>
  </si>
  <si>
    <t>รร.บ้านมาบสมอสามัคคี</t>
  </si>
  <si>
    <t>รร.บ้านหนองกระทุ่ม</t>
  </si>
  <si>
    <t>รร.บ้านหนองคล้า</t>
  </si>
  <si>
    <t>รร.บ้านสามัคคีพัฒนา</t>
  </si>
  <si>
    <t>รร.เขาสูงราษฎร์บำรุง</t>
  </si>
  <si>
    <t>รร.คลองกระจังวังไทร</t>
  </si>
  <si>
    <t>รร.บ้านหนองหมู</t>
  </si>
  <si>
    <t>รร.นาตะกุด</t>
  </si>
  <si>
    <t>รร.บ้านหัวโตก</t>
  </si>
  <si>
    <t>รร.บ้านนาเฉลียงใต้</t>
  </si>
  <si>
    <t>รร.บ้านกม.30</t>
  </si>
  <si>
    <t>รร.บ้านลำพาด</t>
  </si>
  <si>
    <t>คอมพิวเตอร์ สนง. ขนาดจอ 18.5 นิ้ว</t>
  </si>
  <si>
    <t>คอมพิวเตอร์โน๊ตบุ๊ก</t>
  </si>
  <si>
    <t>เครื่องมัลติมิเดียโปรเจคเตอร์ 4000 ASNI Lumen</t>
  </si>
  <si>
    <t>จอรับภาพมอเตอร์ไฟฟ้า ขนาดทแยงมุม 200 นิ้ว</t>
  </si>
  <si>
    <t>โต๊ะ-เก้าอี้ระดับประถมฯ    27  ร.ร.</t>
  </si>
  <si>
    <t>บ้านโคกกรวด (อ.บึงฯ)</t>
  </si>
  <si>
    <t>บ้านซับบอน</t>
  </si>
  <si>
    <t>บ้านพนมเพชร</t>
  </si>
  <si>
    <t>บ้านราษฎร์เจริญ</t>
  </si>
  <si>
    <t>บ้านหนองแจง</t>
  </si>
  <si>
    <t>บ้านหนองพลวง</t>
  </si>
  <si>
    <t>บ้านกระทุ่มทองประชาสรรค์</t>
  </si>
  <si>
    <t>บ้านโคกสง่า</t>
  </si>
  <si>
    <t>บ้านซับสมบูรณ์</t>
  </si>
  <si>
    <t>บ้านไทรงาม</t>
  </si>
  <si>
    <t>บ้านาวังใหญ่</t>
  </si>
  <si>
    <t>บ้านเขาคลัง</t>
  </si>
  <si>
    <t>บ้านโคกหิน</t>
  </si>
  <si>
    <t>บ้านจัดสรร</t>
  </si>
  <si>
    <t>บ้านหนองบัว</t>
  </si>
  <si>
    <r>
      <t xml:space="preserve">บ้านกองทูล </t>
    </r>
    <r>
      <rPr>
        <sz val="12"/>
        <color indexed="8"/>
        <rFont val="TH SarabunPSK"/>
        <family val="2"/>
      </rPr>
      <t>(พิทักษ์ราณฎร์วิทยาคาร)</t>
    </r>
  </si>
  <si>
    <t>บ้านนาทุ่ง</t>
  </si>
  <si>
    <t>บ้านนาสวรรค์</t>
  </si>
  <si>
    <t>บ้านซับวารินทร์</t>
  </si>
  <si>
    <t>บ้านนาน้ำโครม</t>
  </si>
  <si>
    <t>บ้านไทรทอง( หนองไผ่)</t>
  </si>
  <si>
    <t>บ้านเพชรละคร</t>
  </si>
  <si>
    <t>บ้านหนองหมู</t>
  </si>
  <si>
    <t>23 พย.60</t>
  </si>
  <si>
    <t>ไอ.13</t>
  </si>
  <si>
    <t>เบิกค่าส้วม</t>
  </si>
  <si>
    <t xml:space="preserve"> -เหลือจ่าย</t>
  </si>
  <si>
    <t>เบิกงวดที่ 4</t>
  </si>
  <si>
    <t>ไอ.15</t>
  </si>
  <si>
    <t>30 พย.60</t>
  </si>
  <si>
    <t>ไอ.16</t>
  </si>
  <si>
    <t>ไอ.17</t>
  </si>
  <si>
    <t>ไอ.18</t>
  </si>
  <si>
    <t>ไอ.19</t>
  </si>
  <si>
    <t>ไอ.20</t>
  </si>
  <si>
    <t>ไอ.21</t>
  </si>
  <si>
    <t>ก่อสร้างอาคาร</t>
  </si>
  <si>
    <t>ซ่อมฯอาคาร</t>
  </si>
  <si>
    <t>ค่าซ่อมแซมอาคาร รร.สระประดู่</t>
  </si>
  <si>
    <t>ค่าซ่อมแซมอาคาร ของ สพป.พช.3</t>
  </si>
  <si>
    <t xml:space="preserve">  อาคารเรียน สปช.105/29 (ชั้นล่างโล่ง)</t>
  </si>
  <si>
    <t xml:space="preserve">      ครุภัณฑ์สำหรับงานโลหะ</t>
  </si>
  <si>
    <t>รร.บ้านหนองไม้สอ</t>
  </si>
  <si>
    <t>รร.ห้วยโป่ง-ไผ่ขวาง</t>
  </si>
  <si>
    <t>รร.บ้านหนองบัวทอง</t>
  </si>
  <si>
    <t>รร.บ้านเนินคนธา</t>
  </si>
  <si>
    <t>รร.บ้านใหม่วิไลวัลย์</t>
  </si>
  <si>
    <t>รร.บ้านคลองทราย</t>
  </si>
  <si>
    <t>รร.อนุบาลศรีเทพ(สว่างวัฒนา)</t>
  </si>
  <si>
    <t>รร.บ้านโคกกรวด (อ.วิเชียร)</t>
  </si>
  <si>
    <t>ทำ PO</t>
  </si>
  <si>
    <t xml:space="preserve">  อาคารเรียน สปช.105/29 (8 ห้องเรียน)</t>
  </si>
  <si>
    <t>เบิกระบบฮาร์ดแวร์</t>
  </si>
  <si>
    <t>4 ธค.60</t>
  </si>
  <si>
    <t>ไอ.22</t>
  </si>
  <si>
    <t>ไอ.30</t>
  </si>
  <si>
    <t>ไอ.37</t>
  </si>
  <si>
    <t>ไอ.36</t>
  </si>
  <si>
    <t>ไอ.35</t>
  </si>
  <si>
    <t>4  ธค.60</t>
  </si>
  <si>
    <t>ไอ.31</t>
  </si>
  <si>
    <t>ไอ.32</t>
  </si>
  <si>
    <t>ไอ.33</t>
  </si>
  <si>
    <t>ไอ.34</t>
  </si>
  <si>
    <t>ไอ.26</t>
  </si>
  <si>
    <t>ไอ.27</t>
  </si>
  <si>
    <t>ไอ.28</t>
  </si>
  <si>
    <t>ไอ.29</t>
  </si>
  <si>
    <t>7 ธค.60</t>
  </si>
  <si>
    <t>ไอ.39</t>
  </si>
  <si>
    <t>ไอ.40</t>
  </si>
  <si>
    <t>ไอ.41</t>
  </si>
  <si>
    <t>ไอ.42</t>
  </si>
  <si>
    <t>ไอ.43</t>
  </si>
  <si>
    <t>ไอ.44</t>
  </si>
  <si>
    <t>ไอ.45</t>
  </si>
  <si>
    <t>8 ธค.60</t>
  </si>
  <si>
    <t>ไอ.46</t>
  </si>
  <si>
    <t>ไอ.47</t>
  </si>
  <si>
    <t>ไอ.48</t>
  </si>
  <si>
    <t>ไอ.49</t>
  </si>
  <si>
    <t>ไอ.50</t>
  </si>
  <si>
    <t>ไอ.51</t>
  </si>
  <si>
    <t>ไอ.52</t>
  </si>
  <si>
    <t>ไอ.54</t>
  </si>
  <si>
    <t>เบิกงวดที่ 1</t>
  </si>
  <si>
    <t>งบประมาณปี   2561</t>
  </si>
  <si>
    <t>ชุดอุปกรณ์การจัดการศึกษาทางไกล DLIT  80 ร.ร.</t>
  </si>
  <si>
    <t>ระบบคอมพิวเตอร์ CC1, CC2   15 ร.ร.</t>
  </si>
  <si>
    <t>อาคารเรียน สปช.2/28  ร.ร.ชุมชนพุเตย</t>
  </si>
  <si>
    <t>โรงอาหาร 84 ที่นั่ง   รร.รัฐประชานุสรณ์</t>
  </si>
  <si>
    <t>ส้วม 4 ที่นั่ง  รร.บ้านซับตะแบก</t>
  </si>
  <si>
    <r>
      <t xml:space="preserve">  </t>
    </r>
    <r>
      <rPr>
        <b/>
        <u val="single"/>
        <sz val="14"/>
        <rFont val="TH SarabunPSK"/>
        <family val="2"/>
      </rPr>
      <t xml:space="preserve"> เงินกันไว้เบิกเหลื่อมปี 60 (งบกลางฉุกเฉินฯ)</t>
    </r>
  </si>
  <si>
    <r>
      <t xml:space="preserve">   </t>
    </r>
    <r>
      <rPr>
        <b/>
        <u val="single"/>
        <sz val="14"/>
        <rFont val="TH SarabunPSK"/>
        <family val="2"/>
      </rPr>
      <t xml:space="preserve"> งบลงทุน ปี 61</t>
    </r>
  </si>
  <si>
    <t>ค่าครุภัณฑ์</t>
  </si>
  <si>
    <t>ค่าสิ่งก่อสร้าง</t>
  </si>
  <si>
    <t xml:space="preserve">      -</t>
  </si>
  <si>
    <t>13 ธค.60</t>
  </si>
  <si>
    <t>ไอ.56</t>
  </si>
  <si>
    <t>ไอ.57</t>
  </si>
  <si>
    <t>ไอ.58</t>
  </si>
  <si>
    <t>13ธค.60</t>
  </si>
  <si>
    <t>ไอ.60</t>
  </si>
  <si>
    <t>ไอ.61</t>
  </si>
  <si>
    <t>ไอ.62</t>
  </si>
  <si>
    <t>ไอ.64</t>
  </si>
  <si>
    <t>ไอ.65</t>
  </si>
  <si>
    <t>ไอ.66</t>
  </si>
  <si>
    <t>ไอ.71</t>
  </si>
  <si>
    <t>ไอ.67</t>
  </si>
  <si>
    <t>ไอ.72</t>
  </si>
  <si>
    <t>14  ธค.60</t>
  </si>
  <si>
    <t>ไอ.75</t>
  </si>
  <si>
    <t>14 ธค.60</t>
  </si>
  <si>
    <t>ไอ.76</t>
  </si>
  <si>
    <t>ไอ.78</t>
  </si>
  <si>
    <t>ไอ.79</t>
  </si>
  <si>
    <t>ไอ.80</t>
  </si>
  <si>
    <t>18 ธค.60</t>
  </si>
  <si>
    <t>ไอ.81</t>
  </si>
  <si>
    <t>ไอ.82</t>
  </si>
  <si>
    <t>18ธค.59</t>
  </si>
  <si>
    <t>19 ธค.60</t>
  </si>
  <si>
    <t>ไอ.85</t>
  </si>
  <si>
    <t>ไอ.87</t>
  </si>
  <si>
    <t>ไอ.86</t>
  </si>
  <si>
    <t>ไอ.88</t>
  </si>
  <si>
    <t>ไอ.89</t>
  </si>
  <si>
    <t>21 ธค.60</t>
  </si>
  <si>
    <t>ไอ.90</t>
  </si>
  <si>
    <t>ไอ.91</t>
  </si>
  <si>
    <t>ไอ.92</t>
  </si>
  <si>
    <t>ไอ.93</t>
  </si>
  <si>
    <t>ไอ.94</t>
  </si>
  <si>
    <t>ไอ.95</t>
  </si>
  <si>
    <t>ไอ.96</t>
  </si>
  <si>
    <t>ไอ.98</t>
  </si>
  <si>
    <t>ไอ.99</t>
  </si>
  <si>
    <t>26 ธค.60</t>
  </si>
  <si>
    <t>ไอ.100</t>
  </si>
  <si>
    <t>ไอ.101</t>
  </si>
  <si>
    <t>ไอ.102</t>
  </si>
  <si>
    <t>ไอ.103</t>
  </si>
  <si>
    <t>ไอ.104</t>
  </si>
  <si>
    <t>25 ธค.60</t>
  </si>
  <si>
    <t>ไอ.105</t>
  </si>
  <si>
    <t>ไอ.106</t>
  </si>
  <si>
    <t>27 ธค.60</t>
  </si>
  <si>
    <t>ฎ.219</t>
  </si>
  <si>
    <t>ฎ.220</t>
  </si>
  <si>
    <t>ฎ.221</t>
  </si>
  <si>
    <t>ฎ.222</t>
  </si>
  <si>
    <t>ไอ.63</t>
  </si>
  <si>
    <t>ฎ.223</t>
  </si>
  <si>
    <t>28 ธค.60</t>
  </si>
  <si>
    <t>ฎ.226</t>
  </si>
  <si>
    <t>ฎ.224</t>
  </si>
  <si>
    <t>ฎ.225</t>
  </si>
  <si>
    <t>ฎ.227</t>
  </si>
  <si>
    <t>เบิกอาคาร งวดที่ 4</t>
  </si>
  <si>
    <t>ค่าซ่อมแซมฯ</t>
  </si>
  <si>
    <t>รร.บ้านแควป่าสัก</t>
  </si>
  <si>
    <t>รร.บ้านด่านเจริญชัย</t>
  </si>
  <si>
    <t>รร.บ้านท่าโรง</t>
  </si>
  <si>
    <t>รร.บ้านสระหมื่นเชียง</t>
  </si>
  <si>
    <t>รร.บ้านพระที่นั่ง</t>
  </si>
  <si>
    <t>รร.บ้านไทรทอง วช.</t>
  </si>
  <si>
    <t>รร.บ้านวังลึก</t>
  </si>
  <si>
    <t>รร.บ้านปู่จ้าว</t>
  </si>
  <si>
    <t>รร.บ้านน้ำเขียว</t>
  </si>
  <si>
    <t>รร.บ้านเนินมะค่า</t>
  </si>
  <si>
    <t xml:space="preserve">    ค่าซ่อมแซมอาคารฯ  งบ ICU</t>
  </si>
  <si>
    <t>ครบกำหนด</t>
  </si>
  <si>
    <t xml:space="preserve">     ครุภัณฑ์คอมฯ</t>
  </si>
  <si>
    <t>ว.5742</t>
  </si>
  <si>
    <t>เบิกเงินค่ารถตู้</t>
  </si>
  <si>
    <t>9 มค.61</t>
  </si>
  <si>
    <t>ไอ.120</t>
  </si>
  <si>
    <t>12 มค.61</t>
  </si>
  <si>
    <t>ฎ.330</t>
  </si>
  <si>
    <t>ฎ.329</t>
  </si>
  <si>
    <t>ฎ.331</t>
  </si>
  <si>
    <t>ฎ.332</t>
  </si>
  <si>
    <t>ฎ.333</t>
  </si>
  <si>
    <t>ฎ.334</t>
  </si>
  <si>
    <t>ฎ.335</t>
  </si>
  <si>
    <t>15 มค.61</t>
  </si>
  <si>
    <t>ไอ.132</t>
  </si>
  <si>
    <t>เบิกงวดที่ 2-4</t>
  </si>
  <si>
    <t>ไอ.136</t>
  </si>
  <si>
    <t>15มค.61</t>
  </si>
  <si>
    <t>ไอ.133</t>
  </si>
  <si>
    <t>เบิกเงิน</t>
  </si>
  <si>
    <t>ไอ.135</t>
  </si>
  <si>
    <t>เบิกเงินค่าซ่อมแซฒ</t>
  </si>
  <si>
    <t>รายงานผลการเบิกจ่ายงบลงทุนปีงบประมาณ 2561</t>
  </si>
  <si>
    <t>หน่วยงาน …สำนักงานเขตพื้นที่การศึกษาประถมศึกษาเพชรบูรณ์เขต 3</t>
  </si>
  <si>
    <t>ข้อมูล ณ วันที่ .... 16 มกราคม 2561</t>
  </si>
  <si>
    <t>ชื่อรหัสงบประมาณ</t>
  </si>
  <si>
    <t>วันเริ่มต้นสัญญา</t>
  </si>
  <si>
    <t>การดำเนินการ</t>
  </si>
  <si>
    <t>งวดงาน</t>
  </si>
  <si>
    <t>ร้อยละเบิกจ่าย</t>
  </si>
  <si>
    <t>ปัญหาและ</t>
  </si>
  <si>
    <t>วันสิ้นสุดสัญญา</t>
  </si>
  <si>
    <t>งวดเงิน</t>
  </si>
  <si>
    <t>อุปสรรค</t>
  </si>
  <si>
    <t>ซ่อมแซมอาคารเรียน รร.สระประดู่</t>
  </si>
  <si>
    <t>6 ธ.ค. 60 - 4 ก.พ. 61</t>
  </si>
  <si>
    <t>ซ่่อมแซมอาคาร สพป.พช.3</t>
  </si>
  <si>
    <t>20ธ.ค. 60 - 19 ม.ค. 61</t>
  </si>
  <si>
    <t>รอเบิกในระบบ GFMIS</t>
  </si>
  <si>
    <t>รถยนต์โดยสาร 12 ที่นั่ง สพป.พช.3</t>
  </si>
  <si>
    <t>12 ธ.ค. 60 - 11 ม.ค. 61</t>
  </si>
  <si>
    <t>ครุภัณฑ์สำนักงาน 4 รายการ สพป.พช.3</t>
  </si>
  <si>
    <t>โต๊ะเก้าอี้ระดับก่อนประถมศึกษา 17 ร.ร.</t>
  </si>
  <si>
    <t>17 พ.ย. 60 - 4 ธ.ค. 60</t>
  </si>
  <si>
    <t>ครุุภัณฑ์ระดับก่อนประถมฯ 11 ร.ร.</t>
  </si>
  <si>
    <t>17 พ.ย. 60 - 30 พ.ย. 60</t>
  </si>
  <si>
    <t>ครุภัณฑ์โรงฝึกงาน รร.ซับไม้แดง</t>
  </si>
  <si>
    <t>27 พ.ย. 60 - 11 ม.ค. 61</t>
  </si>
  <si>
    <t>ครุภัณฑ์งานไฟฟ้า รร.อนุบาลบึงสามพัน</t>
  </si>
  <si>
    <t>23 พ.ย. 60 - 4 ธ.ค. 60</t>
  </si>
  <si>
    <t>ครุภัณฑ์งานไม้ รร.แก่งหินปูน</t>
  </si>
  <si>
    <t>15 พ.ย. 60 - 30 พ.ย. 60</t>
  </si>
  <si>
    <t>ครุภัณฑ์งานโลหะ ร.ร.เข็มทอง</t>
  </si>
  <si>
    <t>21 พ.ย. 60 - 6 ม.ค. 61</t>
  </si>
  <si>
    <t>อุปกรณ์วิชางานเกษตร 4 ร.ร.</t>
  </si>
  <si>
    <t>อุปกรณ์วิชางานยนต์ รร.นาทุ่ง</t>
  </si>
  <si>
    <t>24 พ.ย. 60 - 29 พ.ย. 60</t>
  </si>
  <si>
    <t>อุปกรณ์ปฏิบัติการห้องวิทยาศาสตร์ 11 รร.</t>
  </si>
  <si>
    <t>อุปกรณ์ศูนย์การเรียนขนาดเล็ก 10 รร.</t>
  </si>
  <si>
    <t>23 พ.ย. 60 - 24 ธ.ค. 60</t>
  </si>
  <si>
    <t>โต๊ะ-เก้าอี้ระดับประถมศึกษา 28 ร.ร.</t>
  </si>
  <si>
    <t>ครุภัณฑ์งานบ้านฯ (เครื่องตัดหญ้า) 6 รร.</t>
  </si>
  <si>
    <t>21 พ.ย. 60 - 28 พ.ย. 60</t>
  </si>
  <si>
    <t>ซ่อมแซมอาคารฯ งบ ICU รร.แควป่าสัก</t>
  </si>
  <si>
    <t>รอมติคณะรัฐมนตรีอนุมัติให้ขยาย</t>
  </si>
  <si>
    <t>ก่อหนี้ไม่ทัน/ รอมติคณะรัฐมนตรีอนุมัติ</t>
  </si>
  <si>
    <t>ซ่อมแซมอาคารฯ งบ ICU รร.ด่านเจริญชัย</t>
  </si>
  <si>
    <t>29 ธ.ค. 60 - 17 ก.พ. 61</t>
  </si>
  <si>
    <t>ซ่อมแซมอาคารฯ งบ ICU รร.บ้านท่าโรง</t>
  </si>
  <si>
    <t>29 ธ.ค. 60 - 12 ก.พ. 61</t>
  </si>
  <si>
    <t>ซ่อมแซมอาคารฯ งบ ICU รร.สระหมื่นเชียง</t>
  </si>
  <si>
    <t>ซ่อมแซมอาคารฯ งบ ICU รร.สามััคคีพัฒนา</t>
  </si>
  <si>
    <t>ซ่อมแซมอาคารฯ งบ ICU รร.พระที่นั่ง</t>
  </si>
  <si>
    <t>29 ธ.ค. 60 - 28 ม.ค. 61</t>
  </si>
  <si>
    <t>ซ่อมแซมอาคารฯ งบ ICU รร.ไทรทอง วช.</t>
  </si>
  <si>
    <t>ซ่อมแซมอาคารฯ งบ ICU รร.บ้้านวังลึก</t>
  </si>
  <si>
    <t>ซ่อมแซมอาคารฯ งบ ICU รร.บ้านปู่จ้าว</t>
  </si>
  <si>
    <t>ซ่อมแซมอาคารฯ งบ ICU รร.บ้านน้ำเขียว</t>
  </si>
  <si>
    <t>ซ่อมแซมอาคารฯ งบ ICU รร.เนินมะค่า</t>
  </si>
  <si>
    <t>ระบบคอมพิวเตอร์เพื่อการเรียนการสอน CC1</t>
  </si>
  <si>
    <t>เปิดซองe-bidding วันที่ 10 มค.61</t>
  </si>
  <si>
    <t>ประกาศผู้ชนะ</t>
  </si>
  <si>
    <t>รายการค่าก่อสร้าง</t>
  </si>
  <si>
    <t>อาคารเรียน สปช.105/29 รร.รวมทรัพย์</t>
  </si>
  <si>
    <t>18 ธ.ค.60 - 15 ส.ค. 61</t>
  </si>
  <si>
    <t>e-bidding</t>
  </si>
  <si>
    <t>งวดที่ 1</t>
  </si>
  <si>
    <t>19 ธ.ค.60 - 8 มี.ค. 61</t>
  </si>
  <si>
    <t>งวดที่ 2</t>
  </si>
  <si>
    <t>9 มี.ค.61 - 27 เม.ย. 61</t>
  </si>
  <si>
    <t>งวดที่ 3</t>
  </si>
  <si>
    <t>28 เม.ย.61 - 16 มิ.ย. 61</t>
  </si>
  <si>
    <t>งวดที่ 4</t>
  </si>
  <si>
    <t>17 มิ.ย.61 - 15 ส.ค. 61</t>
  </si>
  <si>
    <t>อาคารเรียน สปช.105/29 รร.หนองไม้สอ</t>
  </si>
  <si>
    <t>อาคารเรียน สปช.105/29 รร.ห้วยโป่งไผ่ขวาง</t>
  </si>
  <si>
    <t>20 ธ.ค.60 - 17 ส.ค. 61</t>
  </si>
  <si>
    <t>21 ธ.ค.60 - 10 มี.ค. 61</t>
  </si>
  <si>
    <t>11 มี.ค.61 - 29 เม.ย. 61</t>
  </si>
  <si>
    <t>30 เม.ย.61 - 18 มิ.ย. 61</t>
  </si>
  <si>
    <t>19 มิ.ย.61 - 17 ส.ค. 61</t>
  </si>
  <si>
    <t>อาคารเรียน สปช.105/29 รร.หนองบัวทอง</t>
  </si>
  <si>
    <t>อาคารเรียน สปช.105/29 รร.เนินคนธา</t>
  </si>
  <si>
    <t>อาคารเรียน สปช.105/29 รร.ลำนารวย</t>
  </si>
  <si>
    <t>อาคารเรียน สปช.105/29 รร.ใหม่วิไลวัลย์</t>
  </si>
  <si>
    <t>15 ธ.ค.60 - 12 ส.ค. 61</t>
  </si>
  <si>
    <t>16 ธ.ค.60 - 5 มี.ค. 61</t>
  </si>
  <si>
    <t>6 มี.ค.61 - 24 เม.ย. 61</t>
  </si>
  <si>
    <t>25 เม.ย.61 - 13 มิ.ย. 61</t>
  </si>
  <si>
    <t>14 มิ.ย.61 - 12 ส.ค. 61</t>
  </si>
  <si>
    <t>อาคารเรียน สปช.105/29 รร.คลองทราย</t>
  </si>
  <si>
    <t>16 ธ.ค.60 - 12 ส.ค. 61</t>
  </si>
  <si>
    <t>อาคารเรียน สปช.105/29 รร.อนุบาลศรีเทพ</t>
  </si>
  <si>
    <t>28 ธ.ค.60 - 25 ส.ค. 61</t>
  </si>
  <si>
    <t>29 ธ.ค.60 - 18 มี.ค. 61</t>
  </si>
  <si>
    <t>19 มี.ค.61 - 7 พ.ค. 61</t>
  </si>
  <si>
    <t>8 พ.ค.61 - 26 มิ.ย. 61</t>
  </si>
  <si>
    <t>27 มิ.ย.61 - 25 ส.ค. 61</t>
  </si>
  <si>
    <t>อาคารเรียน สปช.105/29 รร.โคกกรวด</t>
  </si>
  <si>
    <t>อาคารเรียน สปช.105/29 รร.อนุบาลหนองไผ่</t>
  </si>
  <si>
    <t>26 ธ.ค.60 - 12 ก.ย. 61</t>
  </si>
  <si>
    <t>27ธ.ค.60 - 16มี.ค. 61</t>
  </si>
  <si>
    <t>17 มี.ค.61 - 15 พ.ค. 61</t>
  </si>
  <si>
    <t>16พ.ค.61 - 14ิ.ก.ค. 61</t>
  </si>
  <si>
    <t>15 ก.ต.61 - 12 ก.ย. 61</t>
  </si>
  <si>
    <t>ข้อมูล ณ วันที่ .... 12 มกราคม 2561</t>
  </si>
  <si>
    <t>เปิดซองเมื่อวันที่ 10 มค.61 อยู่ระหว่างต่อรองราคากับผู้ขาย</t>
  </si>
  <si>
    <t>งวดที่ 1  = 660,000.-</t>
  </si>
  <si>
    <t>งวดที่ 2  = 660,000.-</t>
  </si>
  <si>
    <t>งวดที่ 3  = 990,000.-</t>
  </si>
  <si>
    <t>งวดที่ 4  = 990,000.-</t>
  </si>
  <si>
    <t>งวดที่ 1  = 665,000.-</t>
  </si>
  <si>
    <t>งวดที่ 2  = 665,000.-</t>
  </si>
  <si>
    <t>งวดที่ 3  = 997,500.-</t>
  </si>
  <si>
    <t>งวดที่ 4  = 997,500.-</t>
  </si>
  <si>
    <t>งวดที่ 1  = 615,895.97</t>
  </si>
  <si>
    <t>งวดที่ 2  = 615,895.98</t>
  </si>
  <si>
    <t>งวดที่ 3  = 998,843.95</t>
  </si>
  <si>
    <t>งวดที่ 4  = 998,843.94</t>
  </si>
  <si>
    <t>งวดที่ 1  = 619,700.-</t>
  </si>
  <si>
    <t>งวดที่ 2  = 619,700.-</t>
  </si>
  <si>
    <t>งวดที่ 3  = 929,550.-</t>
  </si>
  <si>
    <t>งวดที่ 4  = 929,550.-</t>
  </si>
  <si>
    <t>งวดที่ 1  = 632,000.-</t>
  </si>
  <si>
    <t>งวดที่ 2  = 632,000.-</t>
  </si>
  <si>
    <t>งวดที่ 3  = 948,000.-</t>
  </si>
  <si>
    <t>งวดที่ 4  = 948,000.-</t>
  </si>
  <si>
    <t>งวดที่ 1  = 646,000.-</t>
  </si>
  <si>
    <t>งวดที่ 2  = 646,000.-</t>
  </si>
  <si>
    <t>งวดที่ 3  = 969,000.-</t>
  </si>
  <si>
    <t>งวดที่ 4  = 969,000.-</t>
  </si>
  <si>
    <t>งวดที่ 1  = 638,200.-</t>
  </si>
  <si>
    <t>งวดที่ 2  = 638,200.-</t>
  </si>
  <si>
    <t>งวดที่ 3  = 957,300.-</t>
  </si>
  <si>
    <t>งวดที่ 4  = 957,300.-</t>
  </si>
  <si>
    <t>งวดที่ 1  = 685,000.-</t>
  </si>
  <si>
    <t>งวดที่ 2  = 685,000.-</t>
  </si>
  <si>
    <t>งวดที่ 3  = 1,027,500.-</t>
  </si>
  <si>
    <t>งวดที่ 4  = 1,027,500.-</t>
  </si>
  <si>
    <t>งวดที่ 1  = 770,000.-</t>
  </si>
  <si>
    <t>งวดที่ 2  = 770,000.-</t>
  </si>
  <si>
    <t>งวดที่ 4  = 1,155,000.-</t>
  </si>
  <si>
    <t>งวดที่ 3  = 1,155,000.-</t>
  </si>
  <si>
    <t>หาผู้รับจ้างไม่ทัน</t>
  </si>
  <si>
    <t>เบิกแล้วเมื่อ 15 มค. 61</t>
  </si>
  <si>
    <t>รอมติคณะรัฐมนตรี        อนุมัติให้ขยาย</t>
  </si>
  <si>
    <t>เบิกแล้วเมื่อ 12มค.61/รร.กม.30</t>
  </si>
  <si>
    <t>เบิกแล้วเมื่อ 18 มค. 61</t>
  </si>
  <si>
    <t xml:space="preserve">สรุปภาพรวมงบประมาณ  </t>
  </si>
  <si>
    <t xml:space="preserve">                      รวม</t>
  </si>
  <si>
    <t xml:space="preserve">                    รวม</t>
  </si>
  <si>
    <t xml:space="preserve">                         รวม</t>
  </si>
  <si>
    <t>PO คงค้าง</t>
  </si>
  <si>
    <r>
      <t xml:space="preserve">  </t>
    </r>
    <r>
      <rPr>
        <b/>
        <u val="single"/>
        <sz val="14"/>
        <rFont val="TH SarabunPSK"/>
        <family val="2"/>
      </rPr>
      <t xml:space="preserve"> เงินกันไว้เบิกเหลื่อมปี 60 (งบลงทุน)</t>
    </r>
  </si>
  <si>
    <r>
      <t xml:space="preserve">  </t>
    </r>
    <r>
      <rPr>
        <b/>
        <u val="single"/>
        <sz val="14"/>
        <rFont val="TH SarabunPSK"/>
        <family val="2"/>
      </rPr>
      <t xml:space="preserve"> เงินกันไว้เบิกเหลื่อมปี 60 (งบดำเนินงาน)</t>
    </r>
  </si>
  <si>
    <t>ซ่อมแซมอาคาร รร.ท่าโรง  (งบ ICU)</t>
  </si>
  <si>
    <t>สัญญาสิ้นสุด  วันที่ 27 ส.ค.60</t>
  </si>
  <si>
    <t>ค่าซ่อมแซมระบบไฟฟ้า รร.บ้านคลองดู่</t>
  </si>
  <si>
    <t>ทำพีโอ</t>
  </si>
  <si>
    <t>สัญญาสิ้นสุดวันที่</t>
  </si>
  <si>
    <t>เบิกค่าซ่อมฯ</t>
  </si>
  <si>
    <t>18มค.61</t>
  </si>
  <si>
    <t>18 มค.61</t>
  </si>
  <si>
    <t>ไอ.146</t>
  </si>
  <si>
    <t>ไอ.147</t>
  </si>
  <si>
    <t>เบิกเงิน CC1</t>
  </si>
  <si>
    <t>เบิก คอมฯ</t>
  </si>
  <si>
    <t>ฎ.360</t>
  </si>
  <si>
    <t>ฎ.379</t>
  </si>
  <si>
    <t>ฎ.396</t>
  </si>
  <si>
    <t>บัญชีเงินรับฝากของรัฐบาล ของหน่วยงาน 9999</t>
  </si>
  <si>
    <t>ณ วันที่ 30 กันยายน 2559</t>
  </si>
  <si>
    <t>ปี</t>
  </si>
  <si>
    <t>รหัสหน่วยงาน</t>
  </si>
  <si>
    <t>ผู้ฝาก</t>
  </si>
  <si>
    <t>บ/ชเงินฝาก</t>
  </si>
  <si>
    <t>ยอดคงเหลือ 9999</t>
  </si>
  <si>
    <t>ยอดคงเหลือเงินฝากคลัง   ของหน่วยงาน</t>
  </si>
  <si>
    <t>ผลต่าง</t>
  </si>
  <si>
    <t>A004</t>
  </si>
  <si>
    <t>1C901</t>
  </si>
  <si>
    <t>1C901 Total</t>
  </si>
  <si>
    <t>สำนักงานคณะกรรมการการศึกษาขั้นพื้นฐาน (A004)</t>
  </si>
  <si>
    <t>Grand Total</t>
  </si>
  <si>
    <t>ณ วันที่ 30 กันยายน 2560</t>
  </si>
  <si>
    <t>ไอ.166</t>
  </si>
  <si>
    <t>ไอ.169</t>
  </si>
  <si>
    <t>เบิกอาคาร งวดที่ 5</t>
  </si>
  <si>
    <t>6 กพ.61</t>
  </si>
  <si>
    <t>ไอ.172</t>
  </si>
  <si>
    <t xml:space="preserve"> 8-10 มีค.</t>
  </si>
  <si>
    <t xml:space="preserve"> 12-14 มีค.</t>
  </si>
  <si>
    <t>12 ก.พ. 61 - 14 มี.ค. 61</t>
  </si>
  <si>
    <t>8 ก.พ. 61 - 10 มี.ค. 61</t>
  </si>
  <si>
    <t>ซ่อมแซมอาคารฯ งบ ICU รร.สามัคคีพัฒนา</t>
  </si>
  <si>
    <t>ซ่อมแซมอาคารฯ งบ ICU รร.บ้านวังลึก</t>
  </si>
  <si>
    <t xml:space="preserve"> เงินเหลือจ่าย</t>
  </si>
  <si>
    <t>สัญญาสิ้น 12 พย.60 ค้างงวดที่ 6-7</t>
  </si>
  <si>
    <t>ชุดอุปกรณ์การศึกษาทางไกลฯ ( DLIT) 80 ร.ร.</t>
  </si>
  <si>
    <t>14 ก.พ. 61 - 15 มี.ค. 61</t>
  </si>
  <si>
    <t xml:space="preserve"> 14-15 มีค.</t>
  </si>
  <si>
    <t xml:space="preserve"> รายการค่าก่อสร้าง</t>
  </si>
  <si>
    <t>21 ก.พ. 61 - 22 พ.ค. 61</t>
  </si>
  <si>
    <t>ไอ.197</t>
  </si>
  <si>
    <t>ข้อมูล ณ วันที่ ....        กุมภาพันธ์  2561</t>
  </si>
  <si>
    <t>28 ก.พ. 61 - 29 พ.ค. 61</t>
  </si>
  <si>
    <t>ชุดอุปกรณ์การศึกษาทางไกล ( DLIT)</t>
  </si>
  <si>
    <t>จำนวน 80 ร.ร.</t>
  </si>
  <si>
    <t>ระบบคอมพิวเตอร์ฯ ( CC1) 26 ร.ร.</t>
  </si>
  <si>
    <t>ทำ พีโอ ระบบ GF</t>
  </si>
  <si>
    <t>(เลขที่PO)</t>
  </si>
  <si>
    <t>เบิกระบบ ปฎิบัติการ</t>
  </si>
  <si>
    <t>14 มีค.61</t>
  </si>
  <si>
    <t>ไอ.219</t>
  </si>
  <si>
    <t>ไอ.220</t>
  </si>
  <si>
    <t>ทำ พีโอ ในระบบ GF</t>
  </si>
  <si>
    <t>ไอ.212</t>
  </si>
  <si>
    <t>ค่าเข็ม</t>
  </si>
  <si>
    <r>
      <t>เบิกเงินงวดที่ 1 (</t>
    </r>
    <r>
      <rPr>
        <sz val="12"/>
        <color indexed="8"/>
        <rFont val="TH SarabunPSK"/>
        <family val="2"/>
      </rPr>
      <t>คืนค่าเข็ม 23,670.19)</t>
    </r>
  </si>
  <si>
    <t>เบิกเงินงวดที่ 2</t>
  </si>
  <si>
    <t>16 มีค.61</t>
  </si>
  <si>
    <t>7 มีค.61</t>
  </si>
  <si>
    <t>ไอ.222</t>
  </si>
  <si>
    <t>เบิกค่าระบบปฏิบัติการ</t>
  </si>
  <si>
    <t>เบิกวันที่ 19 มีค61</t>
  </si>
  <si>
    <t>ไอ.214</t>
  </si>
  <si>
    <t xml:space="preserve">        ข้อมูล ณ  19 มีนาคม   2560</t>
  </si>
  <si>
    <t>ข้อมูล ณ วันที่ ....  16   มีนาคม  2561</t>
  </si>
  <si>
    <t>ไอ.232</t>
  </si>
  <si>
    <t>23มีค.61</t>
  </si>
  <si>
    <t>ไอ.234</t>
  </si>
  <si>
    <r>
      <t>เบิกเงินงวดที่ 1 (</t>
    </r>
    <r>
      <rPr>
        <sz val="12"/>
        <color indexed="8"/>
        <rFont val="TH SarabunPSK"/>
        <family val="2"/>
      </rPr>
      <t>คืนค่าเข็ม 33,716.93)</t>
    </r>
  </si>
  <si>
    <t>ไอ.236</t>
  </si>
  <si>
    <t>ไอ.241</t>
  </si>
  <si>
    <t>ไอ.167</t>
  </si>
  <si>
    <t>ไอ.244</t>
  </si>
  <si>
    <t>เบิกอาคาร งวดที่ 6</t>
  </si>
  <si>
    <t>30มีค.61</t>
  </si>
  <si>
    <t>ไอ.245</t>
  </si>
  <si>
    <t>30 มีค.61</t>
  </si>
  <si>
    <t>ไอ.246</t>
  </si>
  <si>
    <t xml:space="preserve"> -สพฐ.ดึงงบกลับ</t>
  </si>
  <si>
    <t xml:space="preserve"> สพฐ.ดึงงบกลับ</t>
  </si>
  <si>
    <t>3เมย.61</t>
  </si>
  <si>
    <t>ไอ.251</t>
  </si>
  <si>
    <r>
      <t>เบิกเงินงวดที่ 1 (</t>
    </r>
    <r>
      <rPr>
        <sz val="12"/>
        <color indexed="8"/>
        <rFont val="TH SarabunPSK"/>
        <family val="2"/>
      </rPr>
      <t>คืนค่าเข็ม 7,173)</t>
    </r>
  </si>
  <si>
    <t>ไอ.266</t>
  </si>
  <si>
    <t xml:space="preserve">ณ  วันที่  30  เมษายน  2561               </t>
  </si>
  <si>
    <t xml:space="preserve">ณ  วันที่   30   เมษายน  2561               </t>
  </si>
  <si>
    <t>17เมย.61</t>
  </si>
  <si>
    <t>ไอ.270</t>
  </si>
  <si>
    <r>
      <t>เบิกเงินงวดที่ 1 (</t>
    </r>
    <r>
      <rPr>
        <sz val="12"/>
        <color indexed="8"/>
        <rFont val="TH SarabunPSK"/>
        <family val="2"/>
      </rPr>
      <t>คืนค่าเข็ม 31,428.16)</t>
    </r>
  </si>
  <si>
    <t xml:space="preserve">ณ  วันที่    30   เม.ย.   2561               </t>
  </si>
  <si>
    <t xml:space="preserve">ณ  วันที่    30  เม.ย.   2561               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</si>
</sst>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-* #,##0_-;\-* #,##0_-;_-* &quot;-&quot;??_-;_-@_-"/>
    <numFmt numFmtId="189" formatCode="_(* #,##0.0_);_(* \(#,##0.0\);_(* &quot;-&quot;??_);_(@_)"/>
    <numFmt numFmtId="190" formatCode="_(* #,##0_);_(* \(#,##0\);_(* &quot;-&quot;??_);_(@_)"/>
    <numFmt numFmtId="191" formatCode="_-* #,##0.0_-;\-* #,##0.0_-;_-* &quot;-&quot;??_-;_-@_-"/>
    <numFmt numFmtId="192" formatCode="0.0"/>
    <numFmt numFmtId="193" formatCode="[$-41E]d\ mmmm\ yyyy"/>
    <numFmt numFmtId="194" formatCode="[$-F800]dddd\,\ mmmm\ dd\,\ yyyy"/>
    <numFmt numFmtId="195" formatCode="#,##0.00_ ;\-#,##0.00\ "/>
    <numFmt numFmtId="196" formatCode="#,##0.00;[Red]#,##0.00"/>
    <numFmt numFmtId="197" formatCode="&quot;ใช่&quot;;&quot;ใช่&quot;;&quot;ไม่ใช่&quot;"/>
    <numFmt numFmtId="198" formatCode="&quot;จริง&quot;;&quot;จริง&quot;;&quot;เท็จ&quot;"/>
    <numFmt numFmtId="199" formatCode="&quot;เปิด&quot;;&quot;เปิด&quot;;&quot;ปิด&quot;"/>
    <numFmt numFmtId="200" formatCode="[$€-2]\ #,##0.00_);[Red]\([$€-2]\ #,##0.00\)"/>
    <numFmt numFmtId="201" formatCode="_(* #,##0.000_);_(* \(#,##0.000\);_(* &quot;-&quot;??_);_(@_)"/>
    <numFmt numFmtId="202" formatCode="_(* #,##0.0000_);_(* \(#,##0.0000\);_(* &quot;-&quot;??_);_(@_)"/>
  </numFmts>
  <fonts count="114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name val="Cordia New"/>
      <family val="2"/>
    </font>
    <font>
      <b/>
      <sz val="14"/>
      <name val="AngsanaUPC"/>
      <family val="1"/>
    </font>
    <font>
      <sz val="14"/>
      <color indexed="8"/>
      <name val="Cordia New"/>
      <family val="2"/>
    </font>
    <font>
      <b/>
      <sz val="14"/>
      <color indexed="8"/>
      <name val="AngsanaUPC"/>
      <family val="1"/>
    </font>
    <font>
      <sz val="14"/>
      <name val="AngsanaUPC"/>
      <family val="1"/>
    </font>
    <font>
      <sz val="14"/>
      <color indexed="8"/>
      <name val="AngsanaUPC"/>
      <family val="1"/>
    </font>
    <font>
      <b/>
      <sz val="13"/>
      <name val="AngsanaUPC"/>
      <family val="1"/>
    </font>
    <font>
      <sz val="13"/>
      <name val="AngsanaUPC"/>
      <family val="1"/>
    </font>
    <font>
      <sz val="8"/>
      <name val="Arial"/>
      <family val="2"/>
    </font>
    <font>
      <sz val="14"/>
      <name val="TH SarabunPSK"/>
      <family val="2"/>
    </font>
    <font>
      <sz val="16"/>
      <name val="AngsanaUPC"/>
      <family val="1"/>
    </font>
    <font>
      <b/>
      <sz val="14"/>
      <name val="Cordia New"/>
      <family val="2"/>
    </font>
    <font>
      <sz val="12"/>
      <name val="AngsanaUPC"/>
      <family val="1"/>
    </font>
    <font>
      <sz val="10"/>
      <name val="AngsanaUPC"/>
      <family val="1"/>
    </font>
    <font>
      <b/>
      <sz val="16"/>
      <name val="TH SarabunPSK"/>
      <family val="2"/>
    </font>
    <font>
      <sz val="16"/>
      <name val="TH SarabunPSK"/>
      <family val="2"/>
    </font>
    <font>
      <sz val="14"/>
      <color indexed="8"/>
      <name val="TH SarabunPSK"/>
      <family val="2"/>
    </font>
    <font>
      <sz val="10"/>
      <name val="TH SarabunPSK"/>
      <family val="2"/>
    </font>
    <font>
      <sz val="10"/>
      <name val="Arial Unicode MS"/>
      <family val="2"/>
    </font>
    <font>
      <sz val="10"/>
      <name val="Arial Narrow"/>
      <family val="2"/>
    </font>
    <font>
      <sz val="12"/>
      <name val="TH SarabunPSK"/>
      <family val="2"/>
    </font>
    <font>
      <sz val="14"/>
      <name val="Arial Narrow"/>
      <family val="2"/>
    </font>
    <font>
      <sz val="13"/>
      <color indexed="8"/>
      <name val="AngsanaUPC"/>
      <family val="1"/>
    </font>
    <font>
      <b/>
      <sz val="14"/>
      <name val="TH SarabunPSK"/>
      <family val="2"/>
    </font>
    <font>
      <sz val="13"/>
      <name val="TH SarabunPSK"/>
      <family val="2"/>
    </font>
    <font>
      <u val="single"/>
      <sz val="14"/>
      <name val="TH SarabunPSK"/>
      <family val="2"/>
    </font>
    <font>
      <b/>
      <sz val="15"/>
      <name val="TH SarabunPSK"/>
      <family val="2"/>
    </font>
    <font>
      <u val="singleAccounting"/>
      <sz val="14"/>
      <name val="TH SarabunPSK"/>
      <family val="2"/>
    </font>
    <font>
      <b/>
      <u val="singleAccounting"/>
      <sz val="14"/>
      <name val="TH SarabunPSK"/>
      <family val="2"/>
    </font>
    <font>
      <sz val="18"/>
      <name val="TH SarabunPSK"/>
      <family val="2"/>
    </font>
    <font>
      <b/>
      <sz val="13"/>
      <name val="TH SarabunPSK"/>
      <family val="2"/>
    </font>
    <font>
      <sz val="13"/>
      <color indexed="8"/>
      <name val="TH SarabunPSK"/>
      <family val="2"/>
    </font>
    <font>
      <b/>
      <u val="single"/>
      <sz val="16"/>
      <name val="TH SarabunPSK"/>
      <family val="2"/>
    </font>
    <font>
      <u val="single"/>
      <sz val="13"/>
      <name val="TH SarabunPSK"/>
      <family val="2"/>
    </font>
    <font>
      <b/>
      <u val="single"/>
      <sz val="13"/>
      <name val="TH SarabunPSK"/>
      <family val="2"/>
    </font>
    <font>
      <b/>
      <sz val="13"/>
      <color indexed="8"/>
      <name val="TH SarabunPSK"/>
      <family val="2"/>
    </font>
    <font>
      <b/>
      <sz val="14"/>
      <color indexed="8"/>
      <name val="TH SarabunPSK"/>
      <family val="2"/>
    </font>
    <font>
      <sz val="15"/>
      <color indexed="8"/>
      <name val="TH SarabunPSK"/>
      <family val="2"/>
    </font>
    <font>
      <b/>
      <u val="single"/>
      <sz val="13"/>
      <color indexed="8"/>
      <name val="TH SarabunPSK"/>
      <family val="2"/>
    </font>
    <font>
      <u val="single"/>
      <sz val="16"/>
      <name val="TH SarabunPSK"/>
      <family val="2"/>
    </font>
    <font>
      <b/>
      <sz val="12"/>
      <name val="TH SarabunPSK"/>
      <family val="2"/>
    </font>
    <font>
      <b/>
      <u val="singleAccounting"/>
      <sz val="12"/>
      <name val="TH SarabunPSK"/>
      <family val="2"/>
    </font>
    <font>
      <b/>
      <u val="single"/>
      <sz val="14"/>
      <color indexed="8"/>
      <name val="TH SarabunPSK"/>
      <family val="2"/>
    </font>
    <font>
      <sz val="12"/>
      <color indexed="8"/>
      <name val="TH SarabunPSK"/>
      <family val="2"/>
    </font>
    <font>
      <sz val="16"/>
      <color indexed="8"/>
      <name val="TH SarabunPSK"/>
      <family val="2"/>
    </font>
    <font>
      <b/>
      <u val="single"/>
      <sz val="14"/>
      <name val="TH SarabunPSK"/>
      <family val="2"/>
    </font>
    <font>
      <sz val="9"/>
      <name val="Arial"/>
      <family val="2"/>
    </font>
    <font>
      <sz val="14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2"/>
      <name val="AngsanaUPC"/>
      <family val="1"/>
    </font>
    <font>
      <sz val="11"/>
      <name val="AngsanaUPC"/>
      <family val="1"/>
    </font>
    <font>
      <sz val="11"/>
      <name val="Tahoma"/>
      <family val="2"/>
    </font>
    <font>
      <sz val="11"/>
      <name val="TH SarabunPSK"/>
      <family val="2"/>
    </font>
    <font>
      <b/>
      <sz val="11"/>
      <name val="TH SarabunPSK"/>
      <family val="2"/>
    </font>
    <font>
      <b/>
      <sz val="10"/>
      <name val="TH SarabunPSK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4"/>
      <color indexed="10"/>
      <name val="AngsanaUPC"/>
      <family val="1"/>
    </font>
    <font>
      <sz val="10"/>
      <color indexed="10"/>
      <name val="Arial"/>
      <family val="2"/>
    </font>
    <font>
      <sz val="14"/>
      <color indexed="10"/>
      <name val="TH SarabunPSK"/>
      <family val="2"/>
    </font>
    <font>
      <b/>
      <sz val="16"/>
      <color indexed="8"/>
      <name val="TH SarabunPSK"/>
      <family val="2"/>
    </font>
    <font>
      <b/>
      <sz val="18"/>
      <color indexed="8"/>
      <name val="TH SarabunPSK"/>
      <family val="2"/>
    </font>
    <font>
      <sz val="13"/>
      <color indexed="10"/>
      <name val="TH SarabunPSK"/>
      <family val="2"/>
    </font>
    <font>
      <sz val="13"/>
      <color indexed="60"/>
      <name val="AngsanaUPC"/>
      <family val="1"/>
    </font>
    <font>
      <b/>
      <sz val="12"/>
      <color indexed="8"/>
      <name val="TH SarabunPSK"/>
      <family val="2"/>
    </font>
    <font>
      <sz val="11"/>
      <color indexed="8"/>
      <name val="TH SarabunPSK"/>
      <family val="2"/>
    </font>
    <font>
      <b/>
      <sz val="11"/>
      <color indexed="8"/>
      <name val="TH SarabunPSK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1"/>
      <color theme="1"/>
      <name val="Calibri"/>
      <family val="2"/>
    </font>
    <font>
      <sz val="14"/>
      <color rgb="FFFF0000"/>
      <name val="AngsanaUPC"/>
      <family val="1"/>
    </font>
    <font>
      <sz val="10"/>
      <color rgb="FFFF0000"/>
      <name val="Arial"/>
      <family val="2"/>
    </font>
    <font>
      <sz val="13"/>
      <color theme="1"/>
      <name val="TH SarabunPSK"/>
      <family val="2"/>
    </font>
    <font>
      <sz val="14"/>
      <color rgb="FFFF0000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13"/>
      <color theme="1"/>
      <name val="TH SarabunPSK"/>
      <family val="2"/>
    </font>
    <font>
      <sz val="14"/>
      <color theme="1"/>
      <name val="TH SarabunPSK"/>
      <family val="2"/>
    </font>
    <font>
      <b/>
      <sz val="18"/>
      <color theme="1"/>
      <name val="TH SarabunPSK"/>
      <family val="2"/>
    </font>
    <font>
      <b/>
      <sz val="14"/>
      <color theme="1"/>
      <name val="TH SarabunPSK"/>
      <family val="2"/>
    </font>
    <font>
      <sz val="12"/>
      <color theme="1"/>
      <name val="TH SarabunPSK"/>
      <family val="2"/>
    </font>
    <font>
      <sz val="13"/>
      <color rgb="FFFF0000"/>
      <name val="TH SarabunPSK"/>
      <family val="2"/>
    </font>
    <font>
      <sz val="13"/>
      <color rgb="FFC00000"/>
      <name val="AngsanaUPC"/>
      <family val="1"/>
    </font>
    <font>
      <b/>
      <sz val="16"/>
      <color rgb="FF000000"/>
      <name val="TH SarabunPSK"/>
      <family val="2"/>
    </font>
    <font>
      <sz val="16"/>
      <color rgb="FF000000"/>
      <name val="TH SarabunPSK"/>
      <family val="2"/>
    </font>
    <font>
      <sz val="12"/>
      <color rgb="FF000000"/>
      <name val="TH SarabunPSK"/>
      <family val="2"/>
    </font>
    <font>
      <sz val="14"/>
      <color rgb="FF000000"/>
      <name val="TH SarabunPSK"/>
      <family val="2"/>
    </font>
    <font>
      <b/>
      <sz val="14"/>
      <color rgb="FF000000"/>
      <name val="TH SarabunPSK"/>
      <family val="2"/>
    </font>
    <font>
      <b/>
      <sz val="13"/>
      <color rgb="FF000000"/>
      <name val="TH SarabunPSK"/>
      <family val="2"/>
    </font>
    <font>
      <b/>
      <sz val="12"/>
      <color rgb="FF000000"/>
      <name val="TH SarabunPSK"/>
      <family val="2"/>
    </font>
    <font>
      <sz val="13"/>
      <color rgb="FF000000"/>
      <name val="TH SarabunPSK"/>
      <family val="2"/>
    </font>
    <font>
      <sz val="11"/>
      <color rgb="FF000000"/>
      <name val="TH SarabunPSK"/>
      <family val="2"/>
    </font>
    <font>
      <b/>
      <u val="single"/>
      <sz val="13"/>
      <color rgb="FF000000"/>
      <name val="TH SarabunPSK"/>
      <family val="2"/>
    </font>
    <font>
      <b/>
      <sz val="12"/>
      <color theme="1"/>
      <name val="TH SarabunPSK"/>
      <family val="2"/>
    </font>
    <font>
      <b/>
      <sz val="11"/>
      <color rgb="FF000000"/>
      <name val="TH SarabunPSK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8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double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 style="hair"/>
      <bottom style="hair"/>
    </border>
    <border>
      <left style="thin"/>
      <right style="thin"/>
      <top style="hair"/>
      <bottom style="thin"/>
    </border>
    <border>
      <left style="dotted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>
        <color indexed="63"/>
      </left>
      <right style="thin"/>
      <top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/>
      <right style="thin"/>
      <top style="hair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/>
      <bottom style="hair"/>
    </border>
    <border>
      <left style="hair"/>
      <right style="thin"/>
      <top style="hair"/>
      <bottom style="hair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/>
      <top style="hair"/>
      <bottom style="double"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CCCCCC"/>
      </bottom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CCCCCC"/>
      </bottom>
    </border>
    <border>
      <left style="medium">
        <color rgb="FFCCCCCC"/>
      </left>
      <right style="medium">
        <color rgb="FF000000"/>
      </right>
      <top style="medium">
        <color rgb="FFCCCCCC"/>
      </top>
      <bottom>
        <color indexed="63"/>
      </bottom>
    </border>
    <border>
      <left style="medium">
        <color rgb="FFCCCCCC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CCCCCC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hair">
        <color rgb="FF000000"/>
      </bottom>
    </border>
    <border>
      <left style="medium">
        <color rgb="FFCCCCCC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CCCCCC"/>
      </left>
      <right style="medium">
        <color rgb="FF000000"/>
      </right>
      <top>
        <color indexed="63"/>
      </top>
      <bottom style="medium">
        <color rgb="FFCCCCCC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 style="thin"/>
    </border>
    <border>
      <left style="medium">
        <color rgb="FFCCCCCC"/>
      </left>
      <right style="medium">
        <color rgb="FF000000"/>
      </right>
      <top style="medium">
        <color rgb="FF000000"/>
      </top>
      <bottom style="thin"/>
    </border>
    <border>
      <left style="medium">
        <color rgb="FFCCCCCC"/>
      </left>
      <right>
        <color indexed="63"/>
      </right>
      <top style="medium">
        <color rgb="FFCCCCCC"/>
      </top>
      <bottom style="medium"/>
    </border>
    <border>
      <left>
        <color indexed="63"/>
      </left>
      <right>
        <color indexed="63"/>
      </right>
      <top style="medium">
        <color rgb="FFCCCCCC"/>
      </top>
      <bottom style="medium"/>
    </border>
    <border>
      <left>
        <color indexed="63"/>
      </left>
      <right style="medium">
        <color rgb="FFCCCCCC"/>
      </right>
      <top style="medium">
        <color rgb="FFCCCCCC"/>
      </top>
      <bottom style="medium"/>
    </border>
    <border>
      <left style="medium">
        <color rgb="FF000000"/>
      </left>
      <right style="medium">
        <color rgb="FF000000"/>
      </right>
      <top style="medium">
        <color rgb="FFCCCCCC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/>
      <right/>
      <top style="thin"/>
      <bottom style="thin"/>
    </border>
    <border>
      <left style="medium">
        <color rgb="FFCCCCCC"/>
      </left>
      <right>
        <color indexed="63"/>
      </right>
      <top style="medium">
        <color rgb="FFCCCCCC"/>
      </top>
      <bottom style="medium">
        <color rgb="FFCCCCCC"/>
      </bottom>
    </border>
    <border>
      <left>
        <color indexed="63"/>
      </left>
      <right>
        <color indexed="63"/>
      </right>
      <top style="medium">
        <color rgb="FFCCCCCC"/>
      </top>
      <bottom style="medium">
        <color rgb="FFCCCCCC"/>
      </bottom>
    </border>
    <border>
      <left>
        <color indexed="63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CCCCCC"/>
      </left>
      <right>
        <color indexed="63"/>
      </right>
      <top style="medium">
        <color rgb="FFCCCCCC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CCCCCC"/>
      </top>
      <bottom style="medium">
        <color rgb="FF000000"/>
      </bottom>
    </border>
    <border>
      <left>
        <color indexed="63"/>
      </left>
      <right style="medium">
        <color rgb="FFCCCCCC"/>
      </right>
      <top style="medium">
        <color rgb="FFCCCCCC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>
      <alignment/>
      <protection/>
    </xf>
    <xf numFmtId="9" fontId="0" fillId="0" borderId="0" applyFont="0" applyFill="0" applyBorder="0" applyAlignment="0" applyProtection="0"/>
    <xf numFmtId="0" fontId="3" fillId="16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7" fontId="18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9" fillId="4" borderId="0" applyNumberFormat="0" applyBorder="0" applyAlignment="0" applyProtection="0"/>
    <xf numFmtId="0" fontId="18" fillId="0" borderId="0">
      <alignment/>
      <protection/>
    </xf>
    <xf numFmtId="0" fontId="10" fillId="7" borderId="1" applyNumberFormat="0" applyAlignment="0" applyProtection="0"/>
    <xf numFmtId="0" fontId="11" fillId="18" borderId="0" applyNumberFormat="0" applyBorder="0" applyAlignment="0" applyProtection="0"/>
    <xf numFmtId="0" fontId="12" fillId="0" borderId="4" applyNumberFormat="0" applyFill="0" applyAlignment="0" applyProtection="0"/>
    <xf numFmtId="0" fontId="13" fillId="3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4" fillId="16" borderId="5" applyNumberFormat="0" applyAlignment="0" applyProtection="0"/>
    <xf numFmtId="0" fontId="0" fillId="23" borderId="6" applyNumberFormat="0" applyFont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724">
    <xf numFmtId="0" fontId="0" fillId="0" borderId="0" xfId="0" applyAlignment="1">
      <alignment/>
    </xf>
    <xf numFmtId="0" fontId="20" fillId="0" borderId="0" xfId="49" applyFont="1">
      <alignment/>
      <protection/>
    </xf>
    <xf numFmtId="187" fontId="21" fillId="0" borderId="10" xfId="44" applyFont="1" applyBorder="1" applyAlignment="1">
      <alignment horizontal="center"/>
    </xf>
    <xf numFmtId="187" fontId="19" fillId="0" borderId="10" xfId="44" applyFont="1" applyBorder="1" applyAlignment="1">
      <alignment horizontal="center"/>
    </xf>
    <xf numFmtId="0" fontId="19" fillId="0" borderId="10" xfId="49" applyFont="1" applyBorder="1" applyAlignment="1">
      <alignment horizontal="center"/>
      <protection/>
    </xf>
    <xf numFmtId="187" fontId="21" fillId="0" borderId="11" xfId="44" applyFont="1" applyBorder="1" applyAlignment="1">
      <alignment horizontal="center"/>
    </xf>
    <xf numFmtId="187" fontId="19" fillId="0" borderId="11" xfId="44" applyFont="1" applyBorder="1" applyAlignment="1">
      <alignment horizontal="center"/>
    </xf>
    <xf numFmtId="0" fontId="19" fillId="0" borderId="11" xfId="49" applyFont="1" applyBorder="1" applyAlignment="1">
      <alignment horizontal="center"/>
      <protection/>
    </xf>
    <xf numFmtId="0" fontId="24" fillId="0" borderId="12" xfId="49" applyFont="1" applyBorder="1">
      <alignment/>
      <protection/>
    </xf>
    <xf numFmtId="187" fontId="23" fillId="0" borderId="13" xfId="44" applyFont="1" applyBorder="1" applyAlignment="1">
      <alignment/>
    </xf>
    <xf numFmtId="0" fontId="22" fillId="0" borderId="13" xfId="49" applyFont="1" applyBorder="1">
      <alignment/>
      <protection/>
    </xf>
    <xf numFmtId="0" fontId="22" fillId="0" borderId="13" xfId="49" applyFont="1" applyBorder="1" applyAlignment="1">
      <alignment horizontal="center"/>
      <protection/>
    </xf>
    <xf numFmtId="187" fontId="19" fillId="0" borderId="14" xfId="44" applyFont="1" applyBorder="1" applyAlignment="1">
      <alignment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0" fontId="27" fillId="0" borderId="15" xfId="0" applyFont="1" applyBorder="1" applyAlignment="1">
      <alignment/>
    </xf>
    <xf numFmtId="0" fontId="27" fillId="0" borderId="15" xfId="0" applyFont="1" applyBorder="1" applyAlignment="1">
      <alignment horizontal="center"/>
    </xf>
    <xf numFmtId="0" fontId="27" fillId="0" borderId="16" xfId="0" applyFont="1" applyBorder="1" applyAlignment="1">
      <alignment/>
    </xf>
    <xf numFmtId="0" fontId="27" fillId="0" borderId="10" xfId="0" applyFont="1" applyBorder="1" applyAlignment="1">
      <alignment horizontal="center"/>
    </xf>
    <xf numFmtId="0" fontId="27" fillId="0" borderId="11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27" fillId="0" borderId="16" xfId="0" applyFont="1" applyBorder="1" applyAlignment="1">
      <alignment horizontal="center"/>
    </xf>
    <xf numFmtId="0" fontId="27" fillId="0" borderId="17" xfId="0" applyFont="1" applyBorder="1" applyAlignment="1">
      <alignment/>
    </xf>
    <xf numFmtId="0" fontId="27" fillId="0" borderId="10" xfId="0" applyFont="1" applyBorder="1" applyAlignment="1">
      <alignment/>
    </xf>
    <xf numFmtId="0" fontId="27" fillId="0" borderId="13" xfId="0" applyFont="1" applyBorder="1" applyAlignment="1">
      <alignment/>
    </xf>
    <xf numFmtId="0" fontId="27" fillId="0" borderId="18" xfId="0" applyFont="1" applyBorder="1" applyAlignment="1">
      <alignment/>
    </xf>
    <xf numFmtId="43" fontId="27" fillId="0" borderId="13" xfId="33" applyFont="1" applyBorder="1" applyAlignment="1">
      <alignment/>
    </xf>
    <xf numFmtId="43" fontId="27" fillId="0" borderId="0" xfId="33" applyFont="1" applyAlignment="1">
      <alignment/>
    </xf>
    <xf numFmtId="0" fontId="22" fillId="0" borderId="19" xfId="49" applyFont="1" applyBorder="1" applyAlignment="1">
      <alignment horizontal="center"/>
      <protection/>
    </xf>
    <xf numFmtId="0" fontId="28" fillId="0" borderId="0" xfId="0" applyFont="1" applyAlignment="1">
      <alignment/>
    </xf>
    <xf numFmtId="0" fontId="28" fillId="0" borderId="10" xfId="0" applyFont="1" applyBorder="1" applyAlignment="1">
      <alignment/>
    </xf>
    <xf numFmtId="0" fontId="28" fillId="0" borderId="11" xfId="0" applyFont="1" applyBorder="1" applyAlignment="1">
      <alignment/>
    </xf>
    <xf numFmtId="0" fontId="28" fillId="0" borderId="20" xfId="0" applyFont="1" applyBorder="1" applyAlignment="1">
      <alignment/>
    </xf>
    <xf numFmtId="0" fontId="28" fillId="0" borderId="21" xfId="0" applyFont="1" applyBorder="1" applyAlignment="1">
      <alignment/>
    </xf>
    <xf numFmtId="0" fontId="28" fillId="0" borderId="16" xfId="0" applyFont="1" applyBorder="1" applyAlignment="1">
      <alignment horizontal="center"/>
    </xf>
    <xf numFmtId="0" fontId="29" fillId="0" borderId="0" xfId="49" applyFont="1">
      <alignment/>
      <protection/>
    </xf>
    <xf numFmtId="0" fontId="24" fillId="0" borderId="19" xfId="49" applyFont="1" applyBorder="1" applyAlignment="1">
      <alignment horizontal="center"/>
      <protection/>
    </xf>
    <xf numFmtId="0" fontId="19" fillId="0" borderId="0" xfId="49" applyFont="1" applyAlignment="1">
      <alignment/>
      <protection/>
    </xf>
    <xf numFmtId="0" fontId="19" fillId="0" borderId="22" xfId="49" applyFont="1" applyBorder="1" applyAlignment="1">
      <alignment/>
      <protection/>
    </xf>
    <xf numFmtId="0" fontId="19" fillId="0" borderId="17" xfId="49" applyFont="1" applyBorder="1" applyAlignment="1">
      <alignment/>
      <protection/>
    </xf>
    <xf numFmtId="0" fontId="19" fillId="0" borderId="10" xfId="49" applyFont="1" applyBorder="1" applyAlignment="1">
      <alignment/>
      <protection/>
    </xf>
    <xf numFmtId="0" fontId="19" fillId="0" borderId="11" xfId="49" applyFont="1" applyBorder="1" applyAlignment="1">
      <alignment/>
      <protection/>
    </xf>
    <xf numFmtId="187" fontId="23" fillId="0" borderId="23" xfId="44" applyFont="1" applyBorder="1" applyAlignment="1">
      <alignment/>
    </xf>
    <xf numFmtId="0" fontId="31" fillId="0" borderId="0" xfId="0" applyFont="1" applyAlignment="1">
      <alignment/>
    </xf>
    <xf numFmtId="190" fontId="21" fillId="0" borderId="14" xfId="44" applyNumberFormat="1" applyFont="1" applyBorder="1" applyAlignment="1">
      <alignment/>
    </xf>
    <xf numFmtId="43" fontId="0" fillId="0" borderId="0" xfId="33" applyFont="1" applyAlignment="1">
      <alignment/>
    </xf>
    <xf numFmtId="0" fontId="33" fillId="0" borderId="15" xfId="0" applyFont="1" applyBorder="1" applyAlignment="1">
      <alignment/>
    </xf>
    <xf numFmtId="0" fontId="33" fillId="0" borderId="0" xfId="0" applyFont="1" applyAlignment="1">
      <alignment horizontal="center"/>
    </xf>
    <xf numFmtId="0" fontId="35" fillId="0" borderId="0" xfId="0" applyFont="1" applyAlignment="1">
      <alignment/>
    </xf>
    <xf numFmtId="0" fontId="33" fillId="0" borderId="0" xfId="0" applyFont="1" applyAlignment="1">
      <alignment/>
    </xf>
    <xf numFmtId="0" fontId="32" fillId="0" borderId="0" xfId="0" applyFont="1" applyAlignment="1">
      <alignment/>
    </xf>
    <xf numFmtId="43" fontId="28" fillId="0" borderId="0" xfId="33" applyFont="1" applyAlignment="1">
      <alignment/>
    </xf>
    <xf numFmtId="43" fontId="22" fillId="0" borderId="0" xfId="33" applyFont="1" applyAlignment="1">
      <alignment/>
    </xf>
    <xf numFmtId="43" fontId="22" fillId="0" borderId="0" xfId="0" applyNumberFormat="1" applyFont="1" applyAlignment="1">
      <alignment/>
    </xf>
    <xf numFmtId="0" fontId="36" fillId="0" borderId="0" xfId="0" applyFont="1" applyAlignment="1">
      <alignment/>
    </xf>
    <xf numFmtId="43" fontId="37" fillId="0" borderId="0" xfId="33" applyFont="1" applyAlignment="1">
      <alignment/>
    </xf>
    <xf numFmtId="43" fontId="31" fillId="0" borderId="0" xfId="33" applyFont="1" applyAlignment="1">
      <alignment/>
    </xf>
    <xf numFmtId="43" fontId="38" fillId="0" borderId="0" xfId="33" applyFont="1" applyAlignment="1">
      <alignment/>
    </xf>
    <xf numFmtId="0" fontId="38" fillId="0" borderId="0" xfId="0" applyFont="1" applyAlignment="1">
      <alignment/>
    </xf>
    <xf numFmtId="15" fontId="30" fillId="0" borderId="13" xfId="49" applyNumberFormat="1" applyFont="1" applyBorder="1" applyAlignment="1">
      <alignment horizontal="center"/>
      <protection/>
    </xf>
    <xf numFmtId="43" fontId="30" fillId="0" borderId="0" xfId="33" applyFont="1" applyAlignment="1">
      <alignment/>
    </xf>
    <xf numFmtId="0" fontId="22" fillId="0" borderId="0" xfId="0" applyFont="1" applyAlignment="1">
      <alignment/>
    </xf>
    <xf numFmtId="0" fontId="27" fillId="0" borderId="24" xfId="0" applyFont="1" applyBorder="1" applyAlignment="1">
      <alignment/>
    </xf>
    <xf numFmtId="43" fontId="27" fillId="0" borderId="16" xfId="0" applyNumberFormat="1" applyFont="1" applyBorder="1" applyAlignment="1">
      <alignment/>
    </xf>
    <xf numFmtId="187" fontId="34" fillId="0" borderId="23" xfId="44" applyFont="1" applyBorder="1" applyAlignment="1">
      <alignment/>
    </xf>
    <xf numFmtId="188" fontId="0" fillId="0" borderId="0" xfId="33" applyNumberFormat="1" applyFont="1" applyAlignment="1">
      <alignment/>
    </xf>
    <xf numFmtId="0" fontId="27" fillId="0" borderId="20" xfId="0" applyFont="1" applyBorder="1" applyAlignment="1">
      <alignment/>
    </xf>
    <xf numFmtId="0" fontId="27" fillId="0" borderId="21" xfId="0" applyFont="1" applyBorder="1" applyAlignment="1">
      <alignment/>
    </xf>
    <xf numFmtId="0" fontId="27" fillId="0" borderId="11" xfId="0" applyFont="1" applyBorder="1" applyAlignment="1">
      <alignment/>
    </xf>
    <xf numFmtId="0" fontId="27" fillId="0" borderId="10" xfId="0" applyFont="1" applyBorder="1" applyAlignment="1">
      <alignment horizontal="left" vertical="top"/>
    </xf>
    <xf numFmtId="43" fontId="39" fillId="0" borderId="0" xfId="33" applyFont="1" applyAlignment="1">
      <alignment/>
    </xf>
    <xf numFmtId="0" fontId="19" fillId="0" borderId="0" xfId="0" applyFont="1" applyAlignment="1">
      <alignment/>
    </xf>
    <xf numFmtId="43" fontId="89" fillId="0" borderId="0" xfId="0" applyNumberFormat="1" applyFont="1" applyAlignment="1">
      <alignment/>
    </xf>
    <xf numFmtId="43" fontId="22" fillId="0" borderId="0" xfId="0" applyNumberFormat="1" applyFont="1" applyBorder="1" applyAlignment="1">
      <alignment/>
    </xf>
    <xf numFmtId="188" fontId="22" fillId="0" borderId="0" xfId="33" applyNumberFormat="1" applyFont="1" applyAlignment="1">
      <alignment/>
    </xf>
    <xf numFmtId="43" fontId="22" fillId="0" borderId="15" xfId="33" applyFont="1" applyBorder="1" applyAlignment="1">
      <alignment/>
    </xf>
    <xf numFmtId="0" fontId="22" fillId="0" borderId="0" xfId="0" applyFont="1" applyAlignment="1">
      <alignment horizontal="right"/>
    </xf>
    <xf numFmtId="0" fontId="31" fillId="0" borderId="0" xfId="0" applyFont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8" fillId="0" borderId="0" xfId="0" applyFont="1" applyBorder="1" applyAlignment="1">
      <alignment/>
    </xf>
    <xf numFmtId="188" fontId="22" fillId="0" borderId="0" xfId="33" applyNumberFormat="1" applyFont="1" applyBorder="1" applyAlignment="1">
      <alignment/>
    </xf>
    <xf numFmtId="43" fontId="22" fillId="0" borderId="0" xfId="33" applyFont="1" applyBorder="1" applyAlignment="1">
      <alignment/>
    </xf>
    <xf numFmtId="0" fontId="22" fillId="0" borderId="0" xfId="0" applyFont="1" applyBorder="1" applyAlignment="1">
      <alignment/>
    </xf>
    <xf numFmtId="188" fontId="22" fillId="0" borderId="0" xfId="0" applyNumberFormat="1" applyFont="1" applyBorder="1" applyAlignment="1">
      <alignment/>
    </xf>
    <xf numFmtId="43" fontId="28" fillId="0" borderId="0" xfId="0" applyNumberFormat="1" applyFont="1" applyBorder="1" applyAlignment="1">
      <alignment/>
    </xf>
    <xf numFmtId="0" fontId="27" fillId="0" borderId="13" xfId="0" applyFont="1" applyBorder="1" applyAlignment="1">
      <alignment horizontal="center"/>
    </xf>
    <xf numFmtId="0" fontId="27" fillId="0" borderId="10" xfId="0" applyFont="1" applyBorder="1" applyAlignment="1">
      <alignment horizontal="left"/>
    </xf>
    <xf numFmtId="0" fontId="27" fillId="0" borderId="25" xfId="0" applyFont="1" applyBorder="1" applyAlignment="1">
      <alignment horizontal="center"/>
    </xf>
    <xf numFmtId="0" fontId="27" fillId="0" borderId="19" xfId="0" applyFont="1" applyBorder="1" applyAlignment="1">
      <alignment/>
    </xf>
    <xf numFmtId="187" fontId="40" fillId="0" borderId="25" xfId="44" applyFont="1" applyBorder="1" applyAlignment="1">
      <alignment/>
    </xf>
    <xf numFmtId="188" fontId="27" fillId="0" borderId="0" xfId="33" applyNumberFormat="1" applyFont="1" applyAlignment="1">
      <alignment/>
    </xf>
    <xf numFmtId="188" fontId="27" fillId="0" borderId="16" xfId="33" applyNumberFormat="1" applyFont="1" applyBorder="1" applyAlignment="1">
      <alignment horizontal="center"/>
    </xf>
    <xf numFmtId="188" fontId="27" fillId="0" borderId="10" xfId="33" applyNumberFormat="1" applyFont="1" applyBorder="1" applyAlignment="1">
      <alignment/>
    </xf>
    <xf numFmtId="188" fontId="27" fillId="0" borderId="11" xfId="33" applyNumberFormat="1" applyFont="1" applyBorder="1" applyAlignment="1">
      <alignment/>
    </xf>
    <xf numFmtId="188" fontId="27" fillId="0" borderId="13" xfId="33" applyNumberFormat="1" applyFont="1" applyBorder="1" applyAlignment="1">
      <alignment/>
    </xf>
    <xf numFmtId="0" fontId="41" fillId="0" borderId="10" xfId="0" applyFont="1" applyBorder="1" applyAlignment="1">
      <alignment/>
    </xf>
    <xf numFmtId="0" fontId="41" fillId="0" borderId="13" xfId="0" applyFont="1" applyBorder="1" applyAlignment="1">
      <alignment/>
    </xf>
    <xf numFmtId="0" fontId="27" fillId="0" borderId="19" xfId="0" applyFont="1" applyBorder="1" applyAlignment="1">
      <alignment horizontal="center"/>
    </xf>
    <xf numFmtId="188" fontId="27" fillId="0" borderId="19" xfId="33" applyNumberFormat="1" applyFont="1" applyBorder="1" applyAlignment="1">
      <alignment/>
    </xf>
    <xf numFmtId="0" fontId="27" fillId="0" borderId="23" xfId="0" applyFont="1" applyBorder="1" applyAlignment="1">
      <alignment horizontal="center"/>
    </xf>
    <xf numFmtId="0" fontId="41" fillId="0" borderId="0" xfId="0" applyFont="1" applyAlignment="1">
      <alignment/>
    </xf>
    <xf numFmtId="188" fontId="0" fillId="0" borderId="0" xfId="33" applyNumberFormat="1" applyFont="1" applyBorder="1" applyAlignment="1">
      <alignment/>
    </xf>
    <xf numFmtId="43" fontId="27" fillId="0" borderId="0" xfId="33" applyNumberFormat="1" applyFont="1" applyAlignment="1">
      <alignment/>
    </xf>
    <xf numFmtId="43" fontId="27" fillId="0" borderId="16" xfId="33" applyNumberFormat="1" applyFont="1" applyBorder="1" applyAlignment="1">
      <alignment horizontal="center"/>
    </xf>
    <xf numFmtId="43" fontId="27" fillId="0" borderId="10" xfId="33" applyNumberFormat="1" applyFont="1" applyBorder="1" applyAlignment="1">
      <alignment/>
    </xf>
    <xf numFmtId="43" fontId="27" fillId="0" borderId="13" xfId="33" applyNumberFormat="1" applyFont="1" applyBorder="1" applyAlignment="1">
      <alignment/>
    </xf>
    <xf numFmtId="43" fontId="27" fillId="0" borderId="25" xfId="33" applyNumberFormat="1" applyFont="1" applyBorder="1" applyAlignment="1">
      <alignment/>
    </xf>
    <xf numFmtId="43" fontId="27" fillId="0" borderId="24" xfId="33" applyNumberFormat="1" applyFont="1" applyBorder="1" applyAlignment="1">
      <alignment/>
    </xf>
    <xf numFmtId="43" fontId="27" fillId="0" borderId="16" xfId="33" applyNumberFormat="1" applyFont="1" applyBorder="1" applyAlignment="1">
      <alignment/>
    </xf>
    <xf numFmtId="0" fontId="38" fillId="0" borderId="13" xfId="0" applyFont="1" applyBorder="1" applyAlignment="1">
      <alignment/>
    </xf>
    <xf numFmtId="188" fontId="27" fillId="0" borderId="25" xfId="33" applyNumberFormat="1" applyFont="1" applyBorder="1" applyAlignment="1">
      <alignment/>
    </xf>
    <xf numFmtId="188" fontId="27" fillId="0" borderId="24" xfId="33" applyNumberFormat="1" applyFont="1" applyBorder="1" applyAlignment="1">
      <alignment/>
    </xf>
    <xf numFmtId="188" fontId="27" fillId="0" borderId="16" xfId="33" applyNumberFormat="1" applyFont="1" applyBorder="1" applyAlignment="1">
      <alignment/>
    </xf>
    <xf numFmtId="0" fontId="27" fillId="0" borderId="23" xfId="0" applyFont="1" applyBorder="1" applyAlignment="1">
      <alignment/>
    </xf>
    <xf numFmtId="188" fontId="27" fillId="0" borderId="23" xfId="33" applyNumberFormat="1" applyFont="1" applyBorder="1" applyAlignment="1">
      <alignment/>
    </xf>
    <xf numFmtId="43" fontId="27" fillId="0" borderId="23" xfId="33" applyNumberFormat="1" applyFont="1" applyBorder="1" applyAlignment="1">
      <alignment/>
    </xf>
    <xf numFmtId="43" fontId="28" fillId="0" borderId="0" xfId="0" applyNumberFormat="1" applyFont="1" applyAlignment="1">
      <alignment/>
    </xf>
    <xf numFmtId="43" fontId="27" fillId="0" borderId="17" xfId="33" applyNumberFormat="1" applyFont="1" applyBorder="1" applyAlignment="1">
      <alignment/>
    </xf>
    <xf numFmtId="0" fontId="27" fillId="0" borderId="26" xfId="0" applyFont="1" applyBorder="1" applyAlignment="1">
      <alignment/>
    </xf>
    <xf numFmtId="43" fontId="27" fillId="0" borderId="27" xfId="33" applyNumberFormat="1" applyFont="1" applyBorder="1" applyAlignment="1">
      <alignment/>
    </xf>
    <xf numFmtId="0" fontId="42" fillId="0" borderId="12" xfId="49" applyFont="1" applyBorder="1">
      <alignment/>
      <protection/>
    </xf>
    <xf numFmtId="188" fontId="27" fillId="0" borderId="10" xfId="33" applyNumberFormat="1" applyFont="1" applyBorder="1" applyAlignment="1">
      <alignment horizontal="center"/>
    </xf>
    <xf numFmtId="43" fontId="27" fillId="0" borderId="10" xfId="33" applyNumberFormat="1" applyFont="1" applyBorder="1" applyAlignment="1">
      <alignment horizontal="center"/>
    </xf>
    <xf numFmtId="188" fontId="27" fillId="0" borderId="13" xfId="33" applyNumberFormat="1" applyFont="1" applyBorder="1" applyAlignment="1">
      <alignment horizontal="center"/>
    </xf>
    <xf numFmtId="43" fontId="27" fillId="0" borderId="13" xfId="33" applyNumberFormat="1" applyFont="1" applyBorder="1" applyAlignment="1">
      <alignment horizontal="center"/>
    </xf>
    <xf numFmtId="0" fontId="27" fillId="0" borderId="0" xfId="0" applyFont="1" applyAlignment="1">
      <alignment/>
    </xf>
    <xf numFmtId="43" fontId="30" fillId="0" borderId="0" xfId="0" applyNumberFormat="1" applyFont="1" applyBorder="1" applyAlignment="1">
      <alignment/>
    </xf>
    <xf numFmtId="190" fontId="23" fillId="0" borderId="23" xfId="44" applyNumberFormat="1" applyFont="1" applyBorder="1" applyAlignment="1">
      <alignment/>
    </xf>
    <xf numFmtId="0" fontId="27" fillId="0" borderId="0" xfId="0" applyFont="1" applyBorder="1" applyAlignment="1">
      <alignment horizontal="center"/>
    </xf>
    <xf numFmtId="0" fontId="27" fillId="0" borderId="28" xfId="0" applyFont="1" applyBorder="1" applyAlignment="1">
      <alignment horizontal="center"/>
    </xf>
    <xf numFmtId="0" fontId="27" fillId="0" borderId="24" xfId="0" applyFont="1" applyBorder="1" applyAlignment="1">
      <alignment horizontal="center"/>
    </xf>
    <xf numFmtId="0" fontId="27" fillId="0" borderId="22" xfId="0" applyFont="1" applyBorder="1" applyAlignment="1">
      <alignment horizontal="center"/>
    </xf>
    <xf numFmtId="188" fontId="27" fillId="0" borderId="17" xfId="33" applyNumberFormat="1" applyFont="1" applyBorder="1" applyAlignment="1">
      <alignment/>
    </xf>
    <xf numFmtId="188" fontId="27" fillId="0" borderId="22" xfId="33" applyNumberFormat="1" applyFont="1" applyBorder="1" applyAlignment="1">
      <alignment horizontal="center"/>
    </xf>
    <xf numFmtId="188" fontId="27" fillId="0" borderId="17" xfId="33" applyNumberFormat="1" applyFont="1" applyBorder="1" applyAlignment="1">
      <alignment horizontal="center"/>
    </xf>
    <xf numFmtId="0" fontId="41" fillId="0" borderId="15" xfId="0" applyFont="1" applyBorder="1" applyAlignment="1">
      <alignment/>
    </xf>
    <xf numFmtId="188" fontId="0" fillId="0" borderId="0" xfId="0" applyNumberFormat="1" applyAlignment="1">
      <alignment/>
    </xf>
    <xf numFmtId="0" fontId="41" fillId="0" borderId="0" xfId="0" applyFont="1" applyAlignment="1">
      <alignment/>
    </xf>
    <xf numFmtId="188" fontId="41" fillId="0" borderId="16" xfId="33" applyNumberFormat="1" applyFont="1" applyBorder="1" applyAlignment="1">
      <alignment/>
    </xf>
    <xf numFmtId="188" fontId="22" fillId="0" borderId="0" xfId="33" applyNumberFormat="1" applyFont="1" applyFill="1" applyBorder="1" applyAlignment="1">
      <alignment/>
    </xf>
    <xf numFmtId="0" fontId="42" fillId="0" borderId="13" xfId="0" applyFont="1" applyBorder="1" applyAlignment="1">
      <alignment/>
    </xf>
    <xf numFmtId="0" fontId="90" fillId="0" borderId="0" xfId="0" applyFont="1" applyAlignment="1">
      <alignment/>
    </xf>
    <xf numFmtId="43" fontId="27" fillId="0" borderId="16" xfId="33" applyFont="1" applyBorder="1" applyAlignment="1">
      <alignment/>
    </xf>
    <xf numFmtId="188" fontId="45" fillId="0" borderId="24" xfId="33" applyNumberFormat="1" applyFont="1" applyBorder="1" applyAlignment="1">
      <alignment horizontal="center"/>
    </xf>
    <xf numFmtId="188" fontId="46" fillId="0" borderId="24" xfId="33" applyNumberFormat="1" applyFont="1" applyBorder="1" applyAlignment="1">
      <alignment horizontal="center"/>
    </xf>
    <xf numFmtId="188" fontId="46" fillId="0" borderId="13" xfId="33" applyNumberFormat="1" applyFont="1" applyBorder="1" applyAlignment="1">
      <alignment horizontal="center"/>
    </xf>
    <xf numFmtId="188" fontId="42" fillId="0" borderId="24" xfId="33" applyNumberFormat="1" applyFont="1" applyBorder="1" applyAlignment="1">
      <alignment/>
    </xf>
    <xf numFmtId="188" fontId="27" fillId="0" borderId="29" xfId="33" applyNumberFormat="1" applyFont="1" applyBorder="1" applyAlignment="1">
      <alignment/>
    </xf>
    <xf numFmtId="188" fontId="27" fillId="0" borderId="12" xfId="33" applyNumberFormat="1" applyFont="1" applyBorder="1" applyAlignment="1">
      <alignment/>
    </xf>
    <xf numFmtId="0" fontId="22" fillId="0" borderId="30" xfId="49" applyFont="1" applyBorder="1" applyAlignment="1">
      <alignment horizontal="center"/>
      <protection/>
    </xf>
    <xf numFmtId="188" fontId="38" fillId="0" borderId="10" xfId="33" applyNumberFormat="1" applyFont="1" applyBorder="1" applyAlignment="1">
      <alignment horizontal="center"/>
    </xf>
    <xf numFmtId="188" fontId="38" fillId="0" borderId="11" xfId="33" applyNumberFormat="1" applyFont="1" applyBorder="1" applyAlignment="1">
      <alignment horizontal="center"/>
    </xf>
    <xf numFmtId="43" fontId="27" fillId="0" borderId="11" xfId="33" applyFont="1" applyBorder="1" applyAlignment="1">
      <alignment/>
    </xf>
    <xf numFmtId="0" fontId="32" fillId="0" borderId="0" xfId="0" applyFont="1" applyAlignment="1">
      <alignment/>
    </xf>
    <xf numFmtId="0" fontId="41" fillId="0" borderId="10" xfId="0" applyFont="1" applyBorder="1" applyAlignment="1">
      <alignment horizontal="center"/>
    </xf>
    <xf numFmtId="0" fontId="41" fillId="0" borderId="22" xfId="0" applyFont="1" applyBorder="1" applyAlignment="1">
      <alignment horizontal="center"/>
    </xf>
    <xf numFmtId="188" fontId="41" fillId="0" borderId="22" xfId="33" applyNumberFormat="1" applyFont="1" applyBorder="1" applyAlignment="1">
      <alignment horizontal="center"/>
    </xf>
    <xf numFmtId="188" fontId="41" fillId="0" borderId="10" xfId="33" applyNumberFormat="1" applyFont="1" applyBorder="1" applyAlignment="1">
      <alignment horizontal="center"/>
    </xf>
    <xf numFmtId="188" fontId="27" fillId="0" borderId="0" xfId="33" applyNumberFormat="1" applyFont="1" applyBorder="1" applyAlignment="1">
      <alignment/>
    </xf>
    <xf numFmtId="188" fontId="27" fillId="0" borderId="0" xfId="33" applyNumberFormat="1" applyFont="1" applyBorder="1" applyAlignment="1">
      <alignment horizontal="center"/>
    </xf>
    <xf numFmtId="1" fontId="34" fillId="0" borderId="25" xfId="44" applyNumberFormat="1" applyFont="1" applyBorder="1" applyAlignment="1">
      <alignment horizontal="left" vertical="center"/>
    </xf>
    <xf numFmtId="0" fontId="34" fillId="0" borderId="25" xfId="44" applyNumberFormat="1" applyFont="1" applyBorder="1" applyAlignment="1">
      <alignment horizontal="center" vertical="center"/>
    </xf>
    <xf numFmtId="0" fontId="34" fillId="0" borderId="25" xfId="44" applyNumberFormat="1" applyFont="1" applyBorder="1" applyAlignment="1">
      <alignment horizontal="left" vertical="center"/>
    </xf>
    <xf numFmtId="188" fontId="42" fillId="0" borderId="16" xfId="33" applyNumberFormat="1" applyFont="1" applyBorder="1" applyAlignment="1">
      <alignment horizontal="center"/>
    </xf>
    <xf numFmtId="188" fontId="41" fillId="0" borderId="11" xfId="33" applyNumberFormat="1" applyFont="1" applyBorder="1" applyAlignment="1">
      <alignment/>
    </xf>
    <xf numFmtId="0" fontId="43" fillId="0" borderId="13" xfId="0" applyFont="1" applyBorder="1" applyAlignment="1">
      <alignment horizontal="center"/>
    </xf>
    <xf numFmtId="188" fontId="27" fillId="0" borderId="0" xfId="0" applyNumberFormat="1" applyFont="1" applyBorder="1" applyAlignment="1">
      <alignment horizontal="center"/>
    </xf>
    <xf numFmtId="187" fontId="22" fillId="0" borderId="23" xfId="44" applyFont="1" applyBorder="1" applyAlignment="1">
      <alignment/>
    </xf>
    <xf numFmtId="188" fontId="27" fillId="0" borderId="13" xfId="33" applyNumberFormat="1" applyFont="1" applyBorder="1" applyAlignment="1">
      <alignment horizontal="right"/>
    </xf>
    <xf numFmtId="188" fontId="33" fillId="0" borderId="0" xfId="33" applyNumberFormat="1" applyFont="1" applyAlignment="1">
      <alignment/>
    </xf>
    <xf numFmtId="188" fontId="33" fillId="0" borderId="27" xfId="33" applyNumberFormat="1" applyFont="1" applyBorder="1" applyAlignment="1">
      <alignment/>
    </xf>
    <xf numFmtId="188" fontId="33" fillId="0" borderId="16" xfId="33" applyNumberFormat="1" applyFont="1" applyBorder="1" applyAlignment="1">
      <alignment/>
    </xf>
    <xf numFmtId="0" fontId="22" fillId="0" borderId="24" xfId="49" applyFont="1" applyBorder="1">
      <alignment/>
      <protection/>
    </xf>
    <xf numFmtId="43" fontId="27" fillId="0" borderId="0" xfId="0" applyNumberFormat="1" applyFont="1" applyBorder="1" applyAlignment="1">
      <alignment/>
    </xf>
    <xf numFmtId="15" fontId="38" fillId="0" borderId="13" xfId="49" applyNumberFormat="1" applyFont="1" applyBorder="1" applyAlignment="1">
      <alignment horizontal="center"/>
      <protection/>
    </xf>
    <xf numFmtId="0" fontId="27" fillId="0" borderId="12" xfId="49" applyFont="1" applyBorder="1" applyAlignment="1">
      <alignment horizontal="center"/>
      <protection/>
    </xf>
    <xf numFmtId="0" fontId="48" fillId="0" borderId="12" xfId="49" applyFont="1" applyBorder="1">
      <alignment/>
      <protection/>
    </xf>
    <xf numFmtId="187" fontId="34" fillId="0" borderId="25" xfId="44" applyFont="1" applyBorder="1" applyAlignment="1">
      <alignment/>
    </xf>
    <xf numFmtId="187" fontId="49" fillId="0" borderId="25" xfId="44" applyFont="1" applyBorder="1" applyAlignment="1">
      <alignment/>
    </xf>
    <xf numFmtId="187" fontId="27" fillId="0" borderId="13" xfId="44" applyFont="1" applyBorder="1" applyAlignment="1">
      <alignment/>
    </xf>
    <xf numFmtId="0" fontId="42" fillId="0" borderId="12" xfId="49" applyFont="1" applyBorder="1" applyAlignment="1">
      <alignment horizontal="left"/>
      <protection/>
    </xf>
    <xf numFmtId="190" fontId="34" fillId="0" borderId="25" xfId="44" applyNumberFormat="1" applyFont="1" applyBorder="1" applyAlignment="1">
      <alignment/>
    </xf>
    <xf numFmtId="190" fontId="27" fillId="0" borderId="13" xfId="44" applyNumberFormat="1" applyFont="1" applyBorder="1" applyAlignment="1">
      <alignment/>
    </xf>
    <xf numFmtId="0" fontId="91" fillId="0" borderId="13" xfId="39" applyFont="1" applyBorder="1">
      <alignment/>
      <protection/>
    </xf>
    <xf numFmtId="0" fontId="27" fillId="0" borderId="13" xfId="49" applyFont="1" applyBorder="1" applyAlignment="1">
      <alignment horizontal="center"/>
      <protection/>
    </xf>
    <xf numFmtId="0" fontId="33" fillId="0" borderId="31" xfId="0" applyFont="1" applyBorder="1" applyAlignment="1">
      <alignment/>
    </xf>
    <xf numFmtId="0" fontId="33" fillId="0" borderId="32" xfId="0" applyFont="1" applyBorder="1" applyAlignment="1">
      <alignment horizontal="center"/>
    </xf>
    <xf numFmtId="0" fontId="33" fillId="0" borderId="16" xfId="0" applyFont="1" applyBorder="1" applyAlignment="1">
      <alignment horizontal="center"/>
    </xf>
    <xf numFmtId="0" fontId="33" fillId="0" borderId="0" xfId="0" applyFont="1" applyBorder="1" applyAlignment="1">
      <alignment/>
    </xf>
    <xf numFmtId="0" fontId="42" fillId="0" borderId="23" xfId="0" applyFont="1" applyBorder="1" applyAlignment="1">
      <alignment/>
    </xf>
    <xf numFmtId="0" fontId="42" fillId="0" borderId="19" xfId="0" applyFont="1" applyBorder="1" applyAlignment="1">
      <alignment/>
    </xf>
    <xf numFmtId="43" fontId="27" fillId="0" borderId="24" xfId="33" applyFont="1" applyBorder="1" applyAlignment="1">
      <alignment/>
    </xf>
    <xf numFmtId="0" fontId="42" fillId="0" borderId="24" xfId="0" applyFont="1" applyBorder="1" applyAlignment="1">
      <alignment/>
    </xf>
    <xf numFmtId="0" fontId="50" fillId="0" borderId="0" xfId="0" applyFont="1" applyAlignment="1">
      <alignment/>
    </xf>
    <xf numFmtId="0" fontId="42" fillId="0" borderId="0" xfId="0" applyFont="1" applyAlignment="1">
      <alignment horizontal="center"/>
    </xf>
    <xf numFmtId="0" fontId="42" fillId="0" borderId="0" xfId="0" applyFont="1" applyAlignment="1">
      <alignment/>
    </xf>
    <xf numFmtId="0" fontId="52" fillId="0" borderId="0" xfId="0" applyFont="1" applyAlignment="1">
      <alignment/>
    </xf>
    <xf numFmtId="0" fontId="42" fillId="0" borderId="15" xfId="0" applyFont="1" applyBorder="1" applyAlignment="1">
      <alignment/>
    </xf>
    <xf numFmtId="0" fontId="42" fillId="0" borderId="0" xfId="0" applyFont="1" applyBorder="1" applyAlignment="1">
      <alignment/>
    </xf>
    <xf numFmtId="0" fontId="48" fillId="0" borderId="0" xfId="0" applyFont="1" applyAlignment="1">
      <alignment/>
    </xf>
    <xf numFmtId="0" fontId="42" fillId="0" borderId="31" xfId="0" applyFont="1" applyBorder="1" applyAlignment="1">
      <alignment/>
    </xf>
    <xf numFmtId="0" fontId="42" fillId="0" borderId="32" xfId="0" applyFont="1" applyBorder="1" applyAlignment="1">
      <alignment horizontal="center"/>
    </xf>
    <xf numFmtId="0" fontId="42" fillId="0" borderId="16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43" fontId="42" fillId="0" borderId="24" xfId="33" applyFont="1" applyBorder="1" applyAlignment="1">
      <alignment/>
    </xf>
    <xf numFmtId="0" fontId="42" fillId="0" borderId="10" xfId="0" applyFont="1" applyBorder="1" applyAlignment="1">
      <alignment/>
    </xf>
    <xf numFmtId="0" fontId="42" fillId="0" borderId="19" xfId="0" applyFont="1" applyBorder="1" applyAlignment="1">
      <alignment horizontal="center"/>
    </xf>
    <xf numFmtId="0" fontId="42" fillId="0" borderId="24" xfId="0" applyFont="1" applyBorder="1" applyAlignment="1">
      <alignment horizontal="center"/>
    </xf>
    <xf numFmtId="0" fontId="42" fillId="0" borderId="11" xfId="0" applyFont="1" applyBorder="1" applyAlignment="1">
      <alignment/>
    </xf>
    <xf numFmtId="0" fontId="42" fillId="0" borderId="11" xfId="0" applyFont="1" applyBorder="1" applyAlignment="1">
      <alignment horizontal="center"/>
    </xf>
    <xf numFmtId="43" fontId="42" fillId="0" borderId="0" xfId="33" applyFont="1" applyAlignment="1">
      <alignment/>
    </xf>
    <xf numFmtId="188" fontId="42" fillId="0" borderId="0" xfId="33" applyNumberFormat="1" applyFont="1" applyAlignment="1">
      <alignment/>
    </xf>
    <xf numFmtId="0" fontId="42" fillId="0" borderId="16" xfId="0" applyFont="1" applyBorder="1" applyAlignment="1">
      <alignment/>
    </xf>
    <xf numFmtId="43" fontId="42" fillId="0" borderId="16" xfId="33" applyFont="1" applyBorder="1" applyAlignment="1">
      <alignment/>
    </xf>
    <xf numFmtId="15" fontId="42" fillId="0" borderId="19" xfId="0" applyNumberFormat="1" applyFont="1" applyBorder="1" applyAlignment="1">
      <alignment horizontal="left"/>
    </xf>
    <xf numFmtId="0" fontId="42" fillId="0" borderId="0" xfId="0" applyFont="1" applyBorder="1" applyAlignment="1">
      <alignment horizontal="center"/>
    </xf>
    <xf numFmtId="43" fontId="42" fillId="0" borderId="0" xfId="0" applyNumberFormat="1" applyFont="1" applyAlignment="1">
      <alignment/>
    </xf>
    <xf numFmtId="43" fontId="42" fillId="0" borderId="16" xfId="33" applyFont="1" applyBorder="1" applyAlignment="1">
      <alignment horizontal="center"/>
    </xf>
    <xf numFmtId="0" fontId="42" fillId="0" borderId="33" xfId="0" applyFont="1" applyBorder="1" applyAlignment="1">
      <alignment horizontal="center"/>
    </xf>
    <xf numFmtId="0" fontId="42" fillId="0" borderId="33" xfId="0" applyFont="1" applyBorder="1" applyAlignment="1">
      <alignment/>
    </xf>
    <xf numFmtId="0" fontId="42" fillId="0" borderId="0" xfId="0" applyFont="1" applyAlignment="1">
      <alignment horizontal="right"/>
    </xf>
    <xf numFmtId="188" fontId="46" fillId="0" borderId="13" xfId="33" applyNumberFormat="1" applyFont="1" applyBorder="1" applyAlignment="1">
      <alignment horizontal="left"/>
    </xf>
    <xf numFmtId="43" fontId="27" fillId="0" borderId="23" xfId="33" applyFont="1" applyBorder="1" applyAlignment="1">
      <alignment/>
    </xf>
    <xf numFmtId="188" fontId="27" fillId="0" borderId="24" xfId="33" applyNumberFormat="1" applyFont="1" applyBorder="1" applyAlignment="1">
      <alignment horizontal="left"/>
    </xf>
    <xf numFmtId="188" fontId="46" fillId="0" borderId="34" xfId="33" applyNumberFormat="1" applyFont="1" applyBorder="1" applyAlignment="1">
      <alignment horizontal="center"/>
    </xf>
    <xf numFmtId="188" fontId="27" fillId="0" borderId="35" xfId="33" applyNumberFormat="1" applyFont="1" applyBorder="1" applyAlignment="1">
      <alignment/>
    </xf>
    <xf numFmtId="188" fontId="27" fillId="0" borderId="19" xfId="33" applyNumberFormat="1" applyFont="1" applyBorder="1" applyAlignment="1">
      <alignment horizontal="right"/>
    </xf>
    <xf numFmtId="43" fontId="0" fillId="0" borderId="0" xfId="33" applyFont="1" applyAlignment="1">
      <alignment/>
    </xf>
    <xf numFmtId="0" fontId="33" fillId="0" borderId="0" xfId="0" applyFont="1" applyAlignment="1">
      <alignment/>
    </xf>
    <xf numFmtId="188" fontId="27" fillId="0" borderId="25" xfId="33" applyNumberFormat="1" applyFont="1" applyBorder="1" applyAlignment="1">
      <alignment horizontal="left"/>
    </xf>
    <xf numFmtId="188" fontId="27" fillId="0" borderId="13" xfId="33" applyNumberFormat="1" applyFont="1" applyBorder="1" applyAlignment="1">
      <alignment horizontal="left"/>
    </xf>
    <xf numFmtId="43" fontId="0" fillId="0" borderId="15" xfId="33" applyFont="1" applyBorder="1" applyAlignment="1">
      <alignment/>
    </xf>
    <xf numFmtId="188" fontId="0" fillId="0" borderId="15" xfId="33" applyNumberFormat="1" applyFont="1" applyBorder="1" applyAlignment="1">
      <alignment/>
    </xf>
    <xf numFmtId="188" fontId="22" fillId="0" borderId="15" xfId="33" applyNumberFormat="1" applyFont="1" applyBorder="1" applyAlignment="1">
      <alignment/>
    </xf>
    <xf numFmtId="43" fontId="0" fillId="0" borderId="0" xfId="33" applyFont="1" applyFill="1" applyBorder="1" applyAlignment="1">
      <alignment/>
    </xf>
    <xf numFmtId="0" fontId="92" fillId="0" borderId="0" xfId="0" applyFont="1" applyAlignment="1">
      <alignment/>
    </xf>
    <xf numFmtId="43" fontId="90" fillId="0" borderId="15" xfId="33" applyFont="1" applyBorder="1" applyAlignment="1">
      <alignment/>
    </xf>
    <xf numFmtId="188" fontId="90" fillId="0" borderId="15" xfId="33" applyNumberFormat="1" applyFont="1" applyBorder="1" applyAlignment="1">
      <alignment/>
    </xf>
    <xf numFmtId="188" fontId="89" fillId="0" borderId="15" xfId="33" applyNumberFormat="1" applyFont="1" applyBorder="1" applyAlignment="1">
      <alignment/>
    </xf>
    <xf numFmtId="43" fontId="90" fillId="0" borderId="0" xfId="33" applyFont="1" applyAlignment="1">
      <alignment/>
    </xf>
    <xf numFmtId="188" fontId="90" fillId="0" borderId="0" xfId="33" applyNumberFormat="1" applyFont="1" applyAlignment="1">
      <alignment/>
    </xf>
    <xf numFmtId="43" fontId="27" fillId="0" borderId="0" xfId="0" applyNumberFormat="1" applyFont="1" applyAlignment="1">
      <alignment/>
    </xf>
    <xf numFmtId="43" fontId="41" fillId="0" borderId="16" xfId="0" applyNumberFormat="1" applyFont="1" applyBorder="1" applyAlignment="1">
      <alignment/>
    </xf>
    <xf numFmtId="43" fontId="27" fillId="0" borderId="13" xfId="33" applyFont="1" applyBorder="1" applyAlignment="1">
      <alignment/>
    </xf>
    <xf numFmtId="43" fontId="27" fillId="0" borderId="13" xfId="33" applyFont="1" applyBorder="1" applyAlignment="1">
      <alignment horizontal="center"/>
    </xf>
    <xf numFmtId="43" fontId="27" fillId="0" borderId="13" xfId="33" applyFont="1" applyBorder="1" applyAlignment="1">
      <alignment horizontal="left"/>
    </xf>
    <xf numFmtId="43" fontId="42" fillId="0" borderId="0" xfId="33" applyFont="1" applyBorder="1" applyAlignment="1">
      <alignment/>
    </xf>
    <xf numFmtId="43" fontId="42" fillId="0" borderId="10" xfId="33" applyFont="1" applyBorder="1" applyAlignment="1">
      <alignment/>
    </xf>
    <xf numFmtId="0" fontId="38" fillId="0" borderId="16" xfId="0" applyFont="1" applyBorder="1" applyAlignment="1">
      <alignment/>
    </xf>
    <xf numFmtId="0" fontId="42" fillId="0" borderId="23" xfId="0" applyFont="1" applyBorder="1" applyAlignment="1">
      <alignment horizontal="center"/>
    </xf>
    <xf numFmtId="0" fontId="38" fillId="0" borderId="23" xfId="0" applyFont="1" applyBorder="1" applyAlignment="1">
      <alignment/>
    </xf>
    <xf numFmtId="0" fontId="38" fillId="0" borderId="11" xfId="0" applyFont="1" applyBorder="1" applyAlignment="1">
      <alignment/>
    </xf>
    <xf numFmtId="43" fontId="42" fillId="0" borderId="11" xfId="33" applyFont="1" applyBorder="1" applyAlignment="1">
      <alignment/>
    </xf>
    <xf numFmtId="43" fontId="42" fillId="0" borderId="24" xfId="33" applyFont="1" applyBorder="1" applyAlignment="1">
      <alignment horizontal="center"/>
    </xf>
    <xf numFmtId="0" fontId="42" fillId="0" borderId="23" xfId="0" applyFont="1" applyBorder="1" applyAlignment="1">
      <alignment horizontal="left"/>
    </xf>
    <xf numFmtId="0" fontId="38" fillId="0" borderId="24" xfId="0" applyFont="1" applyBorder="1" applyAlignment="1">
      <alignment/>
    </xf>
    <xf numFmtId="0" fontId="38" fillId="0" borderId="19" xfId="0" applyFont="1" applyBorder="1" applyAlignment="1">
      <alignment/>
    </xf>
    <xf numFmtId="190" fontId="55" fillId="0" borderId="13" xfId="44" applyNumberFormat="1" applyFont="1" applyBorder="1" applyAlignment="1">
      <alignment/>
    </xf>
    <xf numFmtId="187" fontId="34" fillId="0" borderId="13" xfId="44" applyFont="1" applyBorder="1" applyAlignment="1">
      <alignment/>
    </xf>
    <xf numFmtId="190" fontId="34" fillId="0" borderId="13" xfId="44" applyNumberFormat="1" applyFont="1" applyBorder="1" applyAlignment="1">
      <alignment/>
    </xf>
    <xf numFmtId="0" fontId="41" fillId="0" borderId="0" xfId="49" applyFont="1" applyAlignment="1">
      <alignment/>
      <protection/>
    </xf>
    <xf numFmtId="0" fontId="34" fillId="0" borderId="0" xfId="49" applyFont="1">
      <alignment/>
      <protection/>
    </xf>
    <xf numFmtId="0" fontId="41" fillId="0" borderId="0" xfId="49" applyFont="1">
      <alignment/>
      <protection/>
    </xf>
    <xf numFmtId="0" fontId="41" fillId="0" borderId="22" xfId="49" applyFont="1" applyBorder="1" applyAlignment="1">
      <alignment/>
      <protection/>
    </xf>
    <xf numFmtId="0" fontId="41" fillId="0" borderId="10" xfId="49" applyFont="1" applyBorder="1" applyAlignment="1">
      <alignment/>
      <protection/>
    </xf>
    <xf numFmtId="187" fontId="54" fillId="0" borderId="10" xfId="44" applyFont="1" applyBorder="1" applyAlignment="1">
      <alignment horizontal="center"/>
    </xf>
    <xf numFmtId="187" fontId="41" fillId="0" borderId="10" xfId="44" applyFont="1" applyBorder="1" applyAlignment="1">
      <alignment horizontal="center"/>
    </xf>
    <xf numFmtId="0" fontId="41" fillId="0" borderId="10" xfId="49" applyFont="1" applyBorder="1" applyAlignment="1">
      <alignment horizontal="center"/>
      <protection/>
    </xf>
    <xf numFmtId="0" fontId="41" fillId="0" borderId="17" xfId="49" applyFont="1" applyBorder="1" applyAlignment="1">
      <alignment/>
      <protection/>
    </xf>
    <xf numFmtId="0" fontId="41" fillId="0" borderId="11" xfId="49" applyFont="1" applyBorder="1" applyAlignment="1">
      <alignment/>
      <protection/>
    </xf>
    <xf numFmtId="187" fontId="54" fillId="0" borderId="11" xfId="44" applyFont="1" applyBorder="1" applyAlignment="1">
      <alignment horizontal="center"/>
    </xf>
    <xf numFmtId="187" fontId="41" fillId="0" borderId="11" xfId="44" applyFont="1" applyBorder="1" applyAlignment="1">
      <alignment horizontal="center"/>
    </xf>
    <xf numFmtId="0" fontId="41" fillId="0" borderId="11" xfId="49" applyFont="1" applyBorder="1" applyAlignment="1">
      <alignment horizontal="center"/>
      <protection/>
    </xf>
    <xf numFmtId="0" fontId="27" fillId="0" borderId="13" xfId="49" applyFont="1" applyBorder="1">
      <alignment/>
      <protection/>
    </xf>
    <xf numFmtId="0" fontId="27" fillId="0" borderId="13" xfId="49" applyFont="1" applyBorder="1" applyAlignment="1">
      <alignment horizontal="left"/>
      <protection/>
    </xf>
    <xf numFmtId="0" fontId="27" fillId="0" borderId="24" xfId="0" applyFont="1" applyBorder="1" applyAlignment="1">
      <alignment horizontal="left"/>
    </xf>
    <xf numFmtId="0" fontId="27" fillId="0" borderId="30" xfId="49" applyFont="1" applyBorder="1" applyAlignment="1">
      <alignment horizontal="center"/>
      <protection/>
    </xf>
    <xf numFmtId="0" fontId="42" fillId="0" borderId="30" xfId="49" applyFont="1" applyBorder="1" applyAlignment="1">
      <alignment horizontal="left"/>
      <protection/>
    </xf>
    <xf numFmtId="190" fontId="34" fillId="0" borderId="23" xfId="44" applyNumberFormat="1" applyFont="1" applyBorder="1" applyAlignment="1">
      <alignment/>
    </xf>
    <xf numFmtId="187" fontId="27" fillId="0" borderId="23" xfId="44" applyFont="1" applyBorder="1" applyAlignment="1">
      <alignment/>
    </xf>
    <xf numFmtId="0" fontId="27" fillId="0" borderId="24" xfId="49" applyFont="1" applyBorder="1">
      <alignment/>
      <protection/>
    </xf>
    <xf numFmtId="0" fontId="27" fillId="0" borderId="19" xfId="49" applyFont="1" applyBorder="1" applyAlignment="1">
      <alignment horizontal="center"/>
      <protection/>
    </xf>
    <xf numFmtId="0" fontId="48" fillId="0" borderId="19" xfId="49" applyFont="1" applyBorder="1" applyAlignment="1">
      <alignment horizontal="center"/>
      <protection/>
    </xf>
    <xf numFmtId="190" fontId="54" fillId="0" borderId="14" xfId="44" applyNumberFormat="1" applyFont="1" applyBorder="1" applyAlignment="1">
      <alignment/>
    </xf>
    <xf numFmtId="0" fontId="27" fillId="0" borderId="0" xfId="0" applyFont="1" applyAlignment="1">
      <alignment horizontal="right"/>
    </xf>
    <xf numFmtId="43" fontId="33" fillId="0" borderId="0" xfId="33" applyFont="1" applyAlignment="1">
      <alignment/>
    </xf>
    <xf numFmtId="43" fontId="33" fillId="0" borderId="0" xfId="0" applyNumberFormat="1" applyFont="1" applyAlignment="1">
      <alignment/>
    </xf>
    <xf numFmtId="43" fontId="27" fillId="0" borderId="0" xfId="33" applyFont="1" applyBorder="1" applyAlignment="1">
      <alignment/>
    </xf>
    <xf numFmtId="0" fontId="35" fillId="0" borderId="0" xfId="0" applyFont="1" applyBorder="1" applyAlignment="1">
      <alignment/>
    </xf>
    <xf numFmtId="43" fontId="38" fillId="0" borderId="0" xfId="0" applyNumberFormat="1" applyFont="1" applyBorder="1" applyAlignment="1">
      <alignment/>
    </xf>
    <xf numFmtId="0" fontId="33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vertical="center"/>
    </xf>
    <xf numFmtId="43" fontId="92" fillId="0" borderId="0" xfId="0" applyNumberFormat="1" applyFont="1" applyAlignment="1">
      <alignment/>
    </xf>
    <xf numFmtId="188" fontId="27" fillId="0" borderId="0" xfId="0" applyNumberFormat="1" applyFont="1" applyBorder="1" applyAlignment="1">
      <alignment/>
    </xf>
    <xf numFmtId="43" fontId="33" fillId="0" borderId="0" xfId="0" applyNumberFormat="1" applyFont="1" applyBorder="1" applyAlignment="1">
      <alignment/>
    </xf>
    <xf numFmtId="190" fontId="53" fillId="0" borderId="14" xfId="44" applyNumberFormat="1" applyFont="1" applyBorder="1" applyAlignment="1">
      <alignment/>
    </xf>
    <xf numFmtId="0" fontId="48" fillId="0" borderId="0" xfId="49" applyFont="1" applyAlignment="1">
      <alignment/>
      <protection/>
    </xf>
    <xf numFmtId="0" fontId="48" fillId="0" borderId="0" xfId="49" applyFont="1">
      <alignment/>
      <protection/>
    </xf>
    <xf numFmtId="187" fontId="53" fillId="0" borderId="10" xfId="44" applyFont="1" applyBorder="1" applyAlignment="1">
      <alignment horizontal="center"/>
    </xf>
    <xf numFmtId="187" fontId="48" fillId="0" borderId="10" xfId="44" applyFont="1" applyBorder="1" applyAlignment="1">
      <alignment horizontal="center"/>
    </xf>
    <xf numFmtId="0" fontId="48" fillId="0" borderId="10" xfId="49" applyFont="1" applyBorder="1" applyAlignment="1">
      <alignment horizontal="center"/>
      <protection/>
    </xf>
    <xf numFmtId="0" fontId="48" fillId="0" borderId="17" xfId="49" applyFont="1" applyBorder="1" applyAlignment="1">
      <alignment/>
      <protection/>
    </xf>
    <xf numFmtId="0" fontId="48" fillId="0" borderId="11" xfId="49" applyFont="1" applyBorder="1" applyAlignment="1">
      <alignment/>
      <protection/>
    </xf>
    <xf numFmtId="187" fontId="53" fillId="0" borderId="11" xfId="44" applyFont="1" applyBorder="1" applyAlignment="1">
      <alignment horizontal="center"/>
    </xf>
    <xf numFmtId="187" fontId="48" fillId="0" borderId="11" xfId="44" applyFont="1" applyBorder="1" applyAlignment="1">
      <alignment horizontal="center"/>
    </xf>
    <xf numFmtId="15" fontId="42" fillId="0" borderId="13" xfId="49" applyNumberFormat="1" applyFont="1" applyBorder="1" applyAlignment="1">
      <alignment horizontal="center"/>
      <protection/>
    </xf>
    <xf numFmtId="0" fontId="42" fillId="0" borderId="12" xfId="49" applyFont="1" applyBorder="1" applyAlignment="1">
      <alignment horizontal="center"/>
      <protection/>
    </xf>
    <xf numFmtId="187" fontId="42" fillId="0" borderId="13" xfId="44" applyFont="1" applyBorder="1" applyAlignment="1">
      <alignment/>
    </xf>
    <xf numFmtId="0" fontId="42" fillId="0" borderId="13" xfId="49" applyFont="1" applyBorder="1">
      <alignment/>
      <protection/>
    </xf>
    <xf numFmtId="190" fontId="49" fillId="0" borderId="25" xfId="44" applyNumberFormat="1" applyFont="1" applyBorder="1" applyAlignment="1">
      <alignment/>
    </xf>
    <xf numFmtId="190" fontId="42" fillId="0" borderId="13" xfId="44" applyNumberFormat="1" applyFont="1" applyBorder="1" applyAlignment="1">
      <alignment/>
    </xf>
    <xf numFmtId="0" fontId="42" fillId="0" borderId="30" xfId="49" applyFont="1" applyBorder="1" applyAlignment="1">
      <alignment horizontal="center"/>
      <protection/>
    </xf>
    <xf numFmtId="0" fontId="42" fillId="0" borderId="30" xfId="49" applyFont="1" applyBorder="1">
      <alignment/>
      <protection/>
    </xf>
    <xf numFmtId="190" fontId="49" fillId="0" borderId="13" xfId="44" applyNumberFormat="1" applyFont="1" applyBorder="1" applyAlignment="1">
      <alignment/>
    </xf>
    <xf numFmtId="187" fontId="49" fillId="0" borderId="13" xfId="44" applyFont="1" applyBorder="1" applyAlignment="1">
      <alignment/>
    </xf>
    <xf numFmtId="187" fontId="49" fillId="0" borderId="23" xfId="44" applyFont="1" applyBorder="1" applyAlignment="1">
      <alignment/>
    </xf>
    <xf numFmtId="187" fontId="42" fillId="0" borderId="23" xfId="44" applyFont="1" applyBorder="1" applyAlignment="1">
      <alignment/>
    </xf>
    <xf numFmtId="0" fontId="42" fillId="0" borderId="24" xfId="49" applyFont="1" applyBorder="1">
      <alignment/>
      <protection/>
    </xf>
    <xf numFmtId="0" fontId="42" fillId="0" borderId="13" xfId="49" applyFont="1" applyBorder="1" applyAlignment="1">
      <alignment horizontal="center"/>
      <protection/>
    </xf>
    <xf numFmtId="0" fontId="42" fillId="0" borderId="19" xfId="49" applyFont="1" applyBorder="1" applyAlignment="1">
      <alignment horizontal="center"/>
      <protection/>
    </xf>
    <xf numFmtId="188" fontId="42" fillId="0" borderId="0" xfId="33" applyNumberFormat="1" applyFont="1" applyBorder="1" applyAlignment="1">
      <alignment/>
    </xf>
    <xf numFmtId="188" fontId="42" fillId="0" borderId="13" xfId="33" applyNumberFormat="1" applyFont="1" applyBorder="1" applyAlignment="1">
      <alignment/>
    </xf>
    <xf numFmtId="188" fontId="27" fillId="0" borderId="0" xfId="0" applyNumberFormat="1" applyFont="1" applyAlignment="1">
      <alignment/>
    </xf>
    <xf numFmtId="43" fontId="42" fillId="0" borderId="13" xfId="33" applyFont="1" applyBorder="1" applyAlignment="1">
      <alignment/>
    </xf>
    <xf numFmtId="0" fontId="48" fillId="0" borderId="12" xfId="49" applyFont="1" applyBorder="1" applyAlignment="1">
      <alignment horizontal="left"/>
      <protection/>
    </xf>
    <xf numFmtId="15" fontId="27" fillId="0" borderId="13" xfId="49" applyNumberFormat="1" applyFont="1" applyBorder="1" applyAlignment="1">
      <alignment horizontal="center"/>
      <protection/>
    </xf>
    <xf numFmtId="0" fontId="41" fillId="0" borderId="30" xfId="49" applyFont="1" applyBorder="1" applyAlignment="1">
      <alignment horizontal="center"/>
      <protection/>
    </xf>
    <xf numFmtId="187" fontId="41" fillId="0" borderId="14" xfId="44" applyFont="1" applyBorder="1" applyAlignment="1">
      <alignment/>
    </xf>
    <xf numFmtId="0" fontId="43" fillId="0" borderId="30" xfId="49" applyFont="1" applyBorder="1">
      <alignment/>
      <protection/>
    </xf>
    <xf numFmtId="0" fontId="91" fillId="0" borderId="12" xfId="39" applyFont="1" applyBorder="1">
      <alignment/>
      <protection/>
    </xf>
    <xf numFmtId="0" fontId="93" fillId="0" borderId="10" xfId="0" applyFont="1" applyBorder="1" applyAlignment="1">
      <alignment horizontal="center" vertical="center"/>
    </xf>
    <xf numFmtId="0" fontId="93" fillId="0" borderId="11" xfId="0" applyFont="1" applyBorder="1" applyAlignment="1">
      <alignment horizontal="center" vertical="center"/>
    </xf>
    <xf numFmtId="0" fontId="94" fillId="0" borderId="13" xfId="0" applyFont="1" applyBorder="1" applyAlignment="1">
      <alignment horizontal="center"/>
    </xf>
    <xf numFmtId="0" fontId="91" fillId="0" borderId="13" xfId="0" applyFont="1" applyBorder="1" applyAlignment="1">
      <alignment horizontal="left"/>
    </xf>
    <xf numFmtId="188" fontId="94" fillId="0" borderId="13" xfId="0" applyNumberFormat="1" applyFont="1" applyBorder="1" applyAlignment="1">
      <alignment horizontal="center"/>
    </xf>
    <xf numFmtId="0" fontId="95" fillId="0" borderId="13" xfId="0" applyFont="1" applyBorder="1" applyAlignment="1">
      <alignment horizontal="left" vertical="center"/>
    </xf>
    <xf numFmtId="188" fontId="94" fillId="0" borderId="13" xfId="33" applyNumberFormat="1" applyFont="1" applyBorder="1" applyAlignment="1">
      <alignment horizontal="left"/>
    </xf>
    <xf numFmtId="0" fontId="94" fillId="0" borderId="13" xfId="0" applyFont="1" applyBorder="1" applyAlignment="1">
      <alignment horizontal="left"/>
    </xf>
    <xf numFmtId="43" fontId="94" fillId="0" borderId="13" xfId="33" applyFont="1" applyBorder="1" applyAlignment="1">
      <alignment horizontal="left"/>
    </xf>
    <xf numFmtId="188" fontId="94" fillId="0" borderId="25" xfId="33" applyNumberFormat="1" applyFont="1" applyBorder="1" applyAlignment="1">
      <alignment horizontal="left"/>
    </xf>
    <xf numFmtId="43" fontId="94" fillId="0" borderId="25" xfId="33" applyFont="1" applyBorder="1" applyAlignment="1">
      <alignment horizontal="left"/>
    </xf>
    <xf numFmtId="188" fontId="94" fillId="0" borderId="25" xfId="0" applyNumberFormat="1" applyFont="1" applyBorder="1" applyAlignment="1">
      <alignment horizontal="center"/>
    </xf>
    <xf numFmtId="0" fontId="94" fillId="0" borderId="25" xfId="0" applyFont="1" applyBorder="1" applyAlignment="1">
      <alignment horizontal="left"/>
    </xf>
    <xf numFmtId="188" fontId="94" fillId="0" borderId="24" xfId="33" applyNumberFormat="1" applyFont="1" applyBorder="1" applyAlignment="1">
      <alignment horizontal="left"/>
    </xf>
    <xf numFmtId="188" fontId="94" fillId="0" borderId="24" xfId="0" applyNumberFormat="1" applyFont="1" applyBorder="1" applyAlignment="1">
      <alignment horizontal="center"/>
    </xf>
    <xf numFmtId="188" fontId="94" fillId="0" borderId="24" xfId="0" applyNumberFormat="1" applyFont="1" applyBorder="1" applyAlignment="1">
      <alignment horizontal="left"/>
    </xf>
    <xf numFmtId="188" fontId="94" fillId="0" borderId="19" xfId="33" applyNumberFormat="1" applyFont="1" applyBorder="1" applyAlignment="1">
      <alignment horizontal="left"/>
    </xf>
    <xf numFmtId="188" fontId="94" fillId="0" borderId="19" xfId="0" applyNumberFormat="1" applyFont="1" applyBorder="1" applyAlignment="1">
      <alignment horizontal="center"/>
    </xf>
    <xf numFmtId="188" fontId="94" fillId="0" borderId="19" xfId="0" applyNumberFormat="1" applyFont="1" applyBorder="1" applyAlignment="1">
      <alignment horizontal="left"/>
    </xf>
    <xf numFmtId="0" fontId="95" fillId="0" borderId="36" xfId="0" applyFont="1" applyBorder="1" applyAlignment="1">
      <alignment horizontal="center" vertical="center"/>
    </xf>
    <xf numFmtId="188" fontId="94" fillId="0" borderId="36" xfId="0" applyNumberFormat="1" applyFont="1" applyBorder="1" applyAlignment="1">
      <alignment horizontal="left"/>
    </xf>
    <xf numFmtId="43" fontId="38" fillId="0" borderId="13" xfId="33" applyFont="1" applyBorder="1" applyAlignment="1">
      <alignment horizontal="left"/>
    </xf>
    <xf numFmtId="0" fontId="96" fillId="0" borderId="13" xfId="39" applyFont="1" applyBorder="1">
      <alignment/>
      <protection/>
    </xf>
    <xf numFmtId="0" fontId="96" fillId="0" borderId="12" xfId="39" applyFont="1" applyBorder="1">
      <alignment/>
      <protection/>
    </xf>
    <xf numFmtId="15" fontId="25" fillId="0" borderId="13" xfId="49" applyNumberFormat="1" applyFont="1" applyBorder="1" applyAlignment="1">
      <alignment horizontal="center"/>
      <protection/>
    </xf>
    <xf numFmtId="0" fontId="25" fillId="0" borderId="12" xfId="49" applyFont="1" applyBorder="1" applyAlignment="1">
      <alignment horizontal="center"/>
      <protection/>
    </xf>
    <xf numFmtId="187" fontId="40" fillId="0" borderId="13" xfId="44" applyFont="1" applyBorder="1" applyAlignment="1">
      <alignment/>
    </xf>
    <xf numFmtId="187" fontId="25" fillId="0" borderId="13" xfId="44" applyFont="1" applyBorder="1" applyAlignment="1">
      <alignment/>
    </xf>
    <xf numFmtId="190" fontId="40" fillId="0" borderId="25" xfId="44" applyNumberFormat="1" applyFont="1" applyBorder="1" applyAlignment="1">
      <alignment/>
    </xf>
    <xf numFmtId="187" fontId="48" fillId="0" borderId="14" xfId="44" applyFont="1" applyBorder="1" applyAlignment="1">
      <alignment/>
    </xf>
    <xf numFmtId="0" fontId="97" fillId="0" borderId="0" xfId="0" applyFont="1" applyAlignment="1">
      <alignment/>
    </xf>
    <xf numFmtId="0" fontId="98" fillId="0" borderId="0" xfId="0" applyFont="1" applyAlignment="1">
      <alignment/>
    </xf>
    <xf numFmtId="0" fontId="96" fillId="0" borderId="13" xfId="0" applyFont="1" applyBorder="1" applyAlignment="1">
      <alignment horizontal="center"/>
    </xf>
    <xf numFmtId="0" fontId="96" fillId="0" borderId="36" xfId="0" applyFont="1" applyBorder="1" applyAlignment="1">
      <alignment horizontal="center"/>
    </xf>
    <xf numFmtId="0" fontId="38" fillId="0" borderId="13" xfId="49" applyFont="1" applyBorder="1">
      <alignment/>
      <protection/>
    </xf>
    <xf numFmtId="43" fontId="41" fillId="0" borderId="16" xfId="33" applyFont="1" applyBorder="1" applyAlignment="1">
      <alignment/>
    </xf>
    <xf numFmtId="188" fontId="41" fillId="0" borderId="0" xfId="33" applyNumberFormat="1" applyFont="1" applyAlignment="1">
      <alignment/>
    </xf>
    <xf numFmtId="188" fontId="41" fillId="0" borderId="16" xfId="33" applyNumberFormat="1" applyFont="1" applyBorder="1" applyAlignment="1">
      <alignment horizontal="center"/>
    </xf>
    <xf numFmtId="188" fontId="41" fillId="0" borderId="10" xfId="33" applyNumberFormat="1" applyFont="1" applyBorder="1" applyAlignment="1">
      <alignment/>
    </xf>
    <xf numFmtId="188" fontId="41" fillId="0" borderId="13" xfId="33" applyNumberFormat="1" applyFont="1" applyBorder="1" applyAlignment="1">
      <alignment/>
    </xf>
    <xf numFmtId="43" fontId="27" fillId="0" borderId="10" xfId="33" applyFont="1" applyBorder="1" applyAlignment="1">
      <alignment/>
    </xf>
    <xf numFmtId="188" fontId="41" fillId="0" borderId="25" xfId="33" applyNumberFormat="1" applyFont="1" applyBorder="1" applyAlignment="1">
      <alignment/>
    </xf>
    <xf numFmtId="43" fontId="41" fillId="0" borderId="13" xfId="33" applyFont="1" applyBorder="1" applyAlignment="1">
      <alignment/>
    </xf>
    <xf numFmtId="0" fontId="27" fillId="0" borderId="25" xfId="0" applyFont="1" applyBorder="1" applyAlignment="1">
      <alignment/>
    </xf>
    <xf numFmtId="188" fontId="41" fillId="0" borderId="24" xfId="33" applyNumberFormat="1" applyFont="1" applyBorder="1" applyAlignment="1">
      <alignment/>
    </xf>
    <xf numFmtId="188" fontId="33" fillId="0" borderId="16" xfId="33" applyNumberFormat="1" applyFont="1" applyBorder="1" applyAlignment="1">
      <alignment horizontal="center"/>
    </xf>
    <xf numFmtId="0" fontId="33" fillId="0" borderId="10" xfId="0" applyFont="1" applyBorder="1" applyAlignment="1">
      <alignment/>
    </xf>
    <xf numFmtId="188" fontId="33" fillId="0" borderId="10" xfId="33" applyNumberFormat="1" applyFont="1" applyBorder="1" applyAlignment="1">
      <alignment/>
    </xf>
    <xf numFmtId="43" fontId="33" fillId="0" borderId="10" xfId="33" applyFont="1" applyBorder="1" applyAlignment="1">
      <alignment/>
    </xf>
    <xf numFmtId="0" fontId="33" fillId="0" borderId="13" xfId="0" applyFont="1" applyBorder="1" applyAlignment="1">
      <alignment/>
    </xf>
    <xf numFmtId="188" fontId="33" fillId="0" borderId="13" xfId="33" applyNumberFormat="1" applyFont="1" applyBorder="1" applyAlignment="1">
      <alignment/>
    </xf>
    <xf numFmtId="0" fontId="33" fillId="0" borderId="23" xfId="0" applyFont="1" applyBorder="1" applyAlignment="1">
      <alignment/>
    </xf>
    <xf numFmtId="0" fontId="33" fillId="0" borderId="25" xfId="0" applyFont="1" applyBorder="1" applyAlignment="1">
      <alignment/>
    </xf>
    <xf numFmtId="188" fontId="33" fillId="0" borderId="25" xfId="33" applyNumberFormat="1" applyFont="1" applyBorder="1" applyAlignment="1">
      <alignment/>
    </xf>
    <xf numFmtId="188" fontId="33" fillId="0" borderId="23" xfId="33" applyNumberFormat="1" applyFont="1" applyBorder="1" applyAlignment="1">
      <alignment/>
    </xf>
    <xf numFmtId="0" fontId="33" fillId="0" borderId="16" xfId="0" applyFont="1" applyBorder="1" applyAlignment="1">
      <alignment/>
    </xf>
    <xf numFmtId="43" fontId="33" fillId="0" borderId="16" xfId="33" applyFont="1" applyBorder="1" applyAlignment="1">
      <alignment/>
    </xf>
    <xf numFmtId="0" fontId="43" fillId="0" borderId="10" xfId="0" applyFont="1" applyBorder="1" applyAlignment="1">
      <alignment/>
    </xf>
    <xf numFmtId="188" fontId="27" fillId="0" borderId="14" xfId="33" applyNumberFormat="1" applyFont="1" applyBorder="1" applyAlignment="1">
      <alignment/>
    </xf>
    <xf numFmtId="0" fontId="41" fillId="0" borderId="23" xfId="0" applyFont="1" applyBorder="1" applyAlignment="1">
      <alignment/>
    </xf>
    <xf numFmtId="188" fontId="41" fillId="0" borderId="23" xfId="33" applyNumberFormat="1" applyFont="1" applyBorder="1" applyAlignment="1">
      <alignment/>
    </xf>
    <xf numFmtId="188" fontId="42" fillId="0" borderId="16" xfId="33" applyNumberFormat="1" applyFont="1" applyBorder="1" applyAlignment="1">
      <alignment/>
    </xf>
    <xf numFmtId="43" fontId="48" fillId="0" borderId="13" xfId="33" applyFont="1" applyBorder="1" applyAlignment="1">
      <alignment/>
    </xf>
    <xf numFmtId="43" fontId="58" fillId="0" borderId="13" xfId="33" applyFont="1" applyBorder="1" applyAlignment="1">
      <alignment/>
    </xf>
    <xf numFmtId="43" fontId="27" fillId="0" borderId="25" xfId="33" applyFont="1" applyBorder="1" applyAlignment="1">
      <alignment/>
    </xf>
    <xf numFmtId="188" fontId="27" fillId="0" borderId="25" xfId="0" applyNumberFormat="1" applyFont="1" applyBorder="1" applyAlignment="1">
      <alignment/>
    </xf>
    <xf numFmtId="43" fontId="38" fillId="0" borderId="13" xfId="0" applyNumberFormat="1" applyFont="1" applyBorder="1" applyAlignment="1">
      <alignment/>
    </xf>
    <xf numFmtId="43" fontId="38" fillId="0" borderId="16" xfId="33" applyFont="1" applyBorder="1" applyAlignment="1">
      <alignment/>
    </xf>
    <xf numFmtId="0" fontId="48" fillId="0" borderId="10" xfId="0" applyFont="1" applyBorder="1" applyAlignment="1">
      <alignment/>
    </xf>
    <xf numFmtId="188" fontId="42" fillId="0" borderId="10" xfId="33" applyNumberFormat="1" applyFont="1" applyBorder="1" applyAlignment="1">
      <alignment/>
    </xf>
    <xf numFmtId="188" fontId="48" fillId="0" borderId="10" xfId="33" applyNumberFormat="1" applyFont="1" applyBorder="1" applyAlignment="1">
      <alignment/>
    </xf>
    <xf numFmtId="0" fontId="48" fillId="0" borderId="23" xfId="0" applyFont="1" applyBorder="1" applyAlignment="1">
      <alignment/>
    </xf>
    <xf numFmtId="188" fontId="42" fillId="0" borderId="23" xfId="33" applyNumberFormat="1" applyFont="1" applyBorder="1" applyAlignment="1">
      <alignment/>
    </xf>
    <xf numFmtId="188" fontId="48" fillId="0" borderId="23" xfId="33" applyNumberFormat="1" applyFont="1" applyBorder="1" applyAlignment="1">
      <alignment/>
    </xf>
    <xf numFmtId="188" fontId="42" fillId="0" borderId="25" xfId="33" applyNumberFormat="1" applyFont="1" applyBorder="1" applyAlignment="1">
      <alignment/>
    </xf>
    <xf numFmtId="188" fontId="48" fillId="0" borderId="25" xfId="33" applyNumberFormat="1" applyFont="1" applyBorder="1" applyAlignment="1">
      <alignment/>
    </xf>
    <xf numFmtId="188" fontId="48" fillId="0" borderId="24" xfId="33" applyNumberFormat="1" applyFont="1" applyBorder="1" applyAlignment="1">
      <alignment/>
    </xf>
    <xf numFmtId="0" fontId="48" fillId="0" borderId="13" xfId="0" applyFont="1" applyBorder="1" applyAlignment="1">
      <alignment/>
    </xf>
    <xf numFmtId="188" fontId="48" fillId="0" borderId="13" xfId="33" applyNumberFormat="1" applyFont="1" applyBorder="1" applyAlignment="1">
      <alignment/>
    </xf>
    <xf numFmtId="188" fontId="42" fillId="0" borderId="11" xfId="33" applyNumberFormat="1" applyFont="1" applyBorder="1" applyAlignment="1">
      <alignment/>
    </xf>
    <xf numFmtId="188" fontId="48" fillId="0" borderId="11" xfId="33" applyNumberFormat="1" applyFont="1" applyBorder="1" applyAlignment="1">
      <alignment/>
    </xf>
    <xf numFmtId="190" fontId="34" fillId="0" borderId="16" xfId="44" applyNumberFormat="1" applyFont="1" applyBorder="1" applyAlignment="1">
      <alignment/>
    </xf>
    <xf numFmtId="190" fontId="27" fillId="0" borderId="16" xfId="44" applyNumberFormat="1" applyFont="1" applyBorder="1" applyAlignment="1">
      <alignment/>
    </xf>
    <xf numFmtId="190" fontId="34" fillId="0" borderId="24" xfId="44" applyNumberFormat="1" applyFont="1" applyBorder="1" applyAlignment="1">
      <alignment/>
    </xf>
    <xf numFmtId="190" fontId="27" fillId="0" borderId="24" xfId="44" applyNumberFormat="1" applyFont="1" applyBorder="1" applyAlignment="1">
      <alignment/>
    </xf>
    <xf numFmtId="0" fontId="27" fillId="0" borderId="25" xfId="49" applyFont="1" applyBorder="1">
      <alignment/>
      <protection/>
    </xf>
    <xf numFmtId="190" fontId="27" fillId="0" borderId="25" xfId="44" applyNumberFormat="1" applyFont="1" applyBorder="1" applyAlignment="1">
      <alignment/>
    </xf>
    <xf numFmtId="0" fontId="35" fillId="0" borderId="37" xfId="0" applyFont="1" applyBorder="1" applyAlignment="1">
      <alignment/>
    </xf>
    <xf numFmtId="187" fontId="27" fillId="0" borderId="25" xfId="44" applyFont="1" applyBorder="1" applyAlignment="1">
      <alignment/>
    </xf>
    <xf numFmtId="190" fontId="55" fillId="0" borderId="16" xfId="44" applyNumberFormat="1" applyFont="1" applyBorder="1" applyAlignment="1">
      <alignment/>
    </xf>
    <xf numFmtId="0" fontId="27" fillId="0" borderId="16" xfId="49" applyFont="1" applyBorder="1">
      <alignment/>
      <protection/>
    </xf>
    <xf numFmtId="190" fontId="55" fillId="0" borderId="24" xfId="44" applyNumberFormat="1" applyFont="1" applyBorder="1" applyAlignment="1">
      <alignment/>
    </xf>
    <xf numFmtId="187" fontId="34" fillId="0" borderId="24" xfId="44" applyFont="1" applyBorder="1" applyAlignment="1">
      <alignment/>
    </xf>
    <xf numFmtId="43" fontId="27" fillId="0" borderId="14" xfId="33" applyFont="1" applyBorder="1" applyAlignment="1">
      <alignment/>
    </xf>
    <xf numFmtId="0" fontId="27" fillId="0" borderId="29" xfId="0" applyFont="1" applyBorder="1" applyAlignment="1">
      <alignment/>
    </xf>
    <xf numFmtId="0" fontId="43" fillId="0" borderId="23" xfId="0" applyFont="1" applyBorder="1" applyAlignment="1">
      <alignment/>
    </xf>
    <xf numFmtId="0" fontId="43" fillId="0" borderId="13" xfId="0" applyFont="1" applyBorder="1" applyAlignment="1">
      <alignment/>
    </xf>
    <xf numFmtId="0" fontId="41" fillId="0" borderId="13" xfId="0" applyFont="1" applyBorder="1" applyAlignment="1">
      <alignment horizontal="center"/>
    </xf>
    <xf numFmtId="43" fontId="27" fillId="0" borderId="18" xfId="33" applyFont="1" applyBorder="1" applyAlignment="1">
      <alignment/>
    </xf>
    <xf numFmtId="188" fontId="38" fillId="0" borderId="13" xfId="33" applyNumberFormat="1" applyFont="1" applyBorder="1" applyAlignment="1">
      <alignment/>
    </xf>
    <xf numFmtId="43" fontId="99" fillId="0" borderId="0" xfId="33" applyFont="1" applyAlignment="1">
      <alignment/>
    </xf>
    <xf numFmtId="0" fontId="38" fillId="0" borderId="22" xfId="0" applyFont="1" applyBorder="1" applyAlignment="1">
      <alignment horizontal="center"/>
    </xf>
    <xf numFmtId="188" fontId="38" fillId="0" borderId="17" xfId="33" applyNumberFormat="1" applyFont="1" applyBorder="1" applyAlignment="1">
      <alignment/>
    </xf>
    <xf numFmtId="188" fontId="59" fillId="0" borderId="13" xfId="33" applyNumberFormat="1" applyFont="1" applyBorder="1" applyAlignment="1">
      <alignment horizontal="left"/>
    </xf>
    <xf numFmtId="188" fontId="38" fillId="0" borderId="24" xfId="33" applyNumberFormat="1" applyFont="1" applyBorder="1" applyAlignment="1">
      <alignment/>
    </xf>
    <xf numFmtId="188" fontId="38" fillId="0" borderId="19" xfId="33" applyNumberFormat="1" applyFont="1" applyBorder="1" applyAlignment="1">
      <alignment horizontal="right"/>
    </xf>
    <xf numFmtId="188" fontId="59" fillId="0" borderId="34" xfId="33" applyNumberFormat="1" applyFont="1" applyBorder="1" applyAlignment="1">
      <alignment horizontal="center"/>
    </xf>
    <xf numFmtId="188" fontId="38" fillId="0" borderId="13" xfId="33" applyNumberFormat="1" applyFont="1" applyBorder="1" applyAlignment="1">
      <alignment horizontal="right"/>
    </xf>
    <xf numFmtId="188" fontId="38" fillId="0" borderId="25" xfId="33" applyNumberFormat="1" applyFont="1" applyBorder="1" applyAlignment="1">
      <alignment horizontal="left"/>
    </xf>
    <xf numFmtId="188" fontId="38" fillId="0" borderId="13" xfId="33" applyNumberFormat="1" applyFont="1" applyBorder="1" applyAlignment="1">
      <alignment horizontal="left"/>
    </xf>
    <xf numFmtId="0" fontId="32" fillId="0" borderId="13" xfId="0" applyFont="1" applyBorder="1" applyAlignment="1">
      <alignment horizontal="center"/>
    </xf>
    <xf numFmtId="43" fontId="33" fillId="0" borderId="13" xfId="33" applyFont="1" applyBorder="1" applyAlignment="1">
      <alignment/>
    </xf>
    <xf numFmtId="0" fontId="33" fillId="0" borderId="19" xfId="0" applyFont="1" applyBorder="1" applyAlignment="1">
      <alignment/>
    </xf>
    <xf numFmtId="188" fontId="33" fillId="0" borderId="19" xfId="33" applyNumberFormat="1" applyFont="1" applyBorder="1" applyAlignment="1">
      <alignment/>
    </xf>
    <xf numFmtId="0" fontId="33" fillId="0" borderId="38" xfId="0" applyFont="1" applyBorder="1" applyAlignment="1">
      <alignment/>
    </xf>
    <xf numFmtId="0" fontId="42" fillId="0" borderId="13" xfId="0" applyFont="1" applyBorder="1" applyAlignment="1">
      <alignment horizontal="center"/>
    </xf>
    <xf numFmtId="0" fontId="93" fillId="0" borderId="10" xfId="0" applyFont="1" applyBorder="1" applyAlignment="1">
      <alignment horizontal="center" vertical="center"/>
    </xf>
    <xf numFmtId="0" fontId="93" fillId="0" borderId="11" xfId="0" applyFont="1" applyBorder="1" applyAlignment="1">
      <alignment horizontal="center" vertical="center"/>
    </xf>
    <xf numFmtId="188" fontId="96" fillId="0" borderId="13" xfId="0" applyNumberFormat="1" applyFont="1" applyBorder="1" applyAlignment="1">
      <alignment horizontal="center"/>
    </xf>
    <xf numFmtId="43" fontId="96" fillId="0" borderId="13" xfId="33" applyFont="1" applyBorder="1" applyAlignment="1">
      <alignment horizontal="right"/>
    </xf>
    <xf numFmtId="188" fontId="94" fillId="0" borderId="13" xfId="0" applyNumberFormat="1" applyFont="1" applyBorder="1" applyAlignment="1">
      <alignment horizontal="left"/>
    </xf>
    <xf numFmtId="0" fontId="98" fillId="0" borderId="13" xfId="0" applyFont="1" applyBorder="1" applyAlignment="1">
      <alignment horizontal="left" vertical="center"/>
    </xf>
    <xf numFmtId="0" fontId="27" fillId="0" borderId="0" xfId="49" applyFont="1" applyBorder="1" applyAlignment="1">
      <alignment horizontal="left"/>
      <protection/>
    </xf>
    <xf numFmtId="0" fontId="91" fillId="0" borderId="13" xfId="0" applyFont="1" applyBorder="1" applyAlignment="1">
      <alignment horizontal="center"/>
    </xf>
    <xf numFmtId="188" fontId="91" fillId="0" borderId="13" xfId="0" applyNumberFormat="1" applyFont="1" applyBorder="1" applyAlignment="1">
      <alignment horizontal="center"/>
    </xf>
    <xf numFmtId="188" fontId="91" fillId="0" borderId="24" xfId="0" applyNumberFormat="1" applyFont="1" applyBorder="1" applyAlignment="1">
      <alignment horizontal="left"/>
    </xf>
    <xf numFmtId="188" fontId="91" fillId="0" borderId="19" xfId="0" applyNumberFormat="1" applyFont="1" applyBorder="1" applyAlignment="1">
      <alignment horizontal="left"/>
    </xf>
    <xf numFmtId="188" fontId="91" fillId="0" borderId="36" xfId="0" applyNumberFormat="1" applyFont="1" applyBorder="1" applyAlignment="1">
      <alignment horizontal="left"/>
    </xf>
    <xf numFmtId="43" fontId="96" fillId="0" borderId="13" xfId="33" applyFont="1" applyBorder="1" applyAlignment="1">
      <alignment horizontal="center"/>
    </xf>
    <xf numFmtId="190" fontId="41" fillId="0" borderId="14" xfId="44" applyNumberFormat="1" applyFont="1" applyBorder="1" applyAlignment="1">
      <alignment/>
    </xf>
    <xf numFmtId="0" fontId="49" fillId="0" borderId="0" xfId="49" applyFont="1">
      <alignment/>
      <protection/>
    </xf>
    <xf numFmtId="0" fontId="48" fillId="0" borderId="22" xfId="49" applyFont="1" applyBorder="1" applyAlignment="1">
      <alignment/>
      <protection/>
    </xf>
    <xf numFmtId="0" fontId="48" fillId="0" borderId="10" xfId="49" applyFont="1" applyBorder="1" applyAlignment="1">
      <alignment/>
      <protection/>
    </xf>
    <xf numFmtId="0" fontId="48" fillId="0" borderId="11" xfId="49" applyFont="1" applyBorder="1" applyAlignment="1">
      <alignment horizontal="center"/>
      <protection/>
    </xf>
    <xf numFmtId="0" fontId="48" fillId="0" borderId="30" xfId="49" applyFont="1" applyBorder="1" applyAlignment="1">
      <alignment horizontal="center"/>
      <protection/>
    </xf>
    <xf numFmtId="190" fontId="49" fillId="0" borderId="23" xfId="44" applyNumberFormat="1" applyFont="1" applyBorder="1" applyAlignment="1">
      <alignment/>
    </xf>
    <xf numFmtId="43" fontId="42" fillId="0" borderId="0" xfId="0" applyNumberFormat="1" applyFont="1" applyBorder="1" applyAlignment="1">
      <alignment/>
    </xf>
    <xf numFmtId="0" fontId="42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vertical="center"/>
    </xf>
    <xf numFmtId="43" fontId="100" fillId="0" borderId="0" xfId="0" applyNumberFormat="1" applyFont="1" applyAlignment="1">
      <alignment/>
    </xf>
    <xf numFmtId="188" fontId="42" fillId="0" borderId="0" xfId="0" applyNumberFormat="1" applyFont="1" applyBorder="1" applyAlignment="1">
      <alignment/>
    </xf>
    <xf numFmtId="0" fontId="18" fillId="0" borderId="0" xfId="49" applyFont="1">
      <alignment/>
      <protection/>
    </xf>
    <xf numFmtId="190" fontId="27" fillId="0" borderId="23" xfId="44" applyNumberFormat="1" applyFont="1" applyBorder="1" applyAlignment="1">
      <alignment/>
    </xf>
    <xf numFmtId="190" fontId="101" fillId="0" borderId="25" xfId="44" applyNumberFormat="1" applyFont="1" applyBorder="1" applyAlignment="1">
      <alignment/>
    </xf>
    <xf numFmtId="190" fontId="25" fillId="0" borderId="25" xfId="44" applyNumberFormat="1" applyFont="1" applyBorder="1" applyAlignment="1">
      <alignment/>
    </xf>
    <xf numFmtId="0" fontId="25" fillId="0" borderId="39" xfId="49" applyFont="1" applyBorder="1" applyAlignment="1">
      <alignment horizontal="left"/>
      <protection/>
    </xf>
    <xf numFmtId="0" fontId="25" fillId="0" borderId="12" xfId="49" applyFont="1" applyBorder="1" applyAlignment="1">
      <alignment horizontal="right"/>
      <protection/>
    </xf>
    <xf numFmtId="0" fontId="34" fillId="0" borderId="13" xfId="0" applyFont="1" applyBorder="1" applyAlignment="1">
      <alignment/>
    </xf>
    <xf numFmtId="190" fontId="34" fillId="0" borderId="13" xfId="33" applyNumberFormat="1" applyFont="1" applyBorder="1" applyAlignment="1">
      <alignment horizontal="center"/>
    </xf>
    <xf numFmtId="190" fontId="101" fillId="0" borderId="13" xfId="44" applyNumberFormat="1" applyFont="1" applyBorder="1" applyAlignment="1">
      <alignment/>
    </xf>
    <xf numFmtId="0" fontId="38" fillId="0" borderId="24" xfId="49" applyFont="1" applyBorder="1">
      <alignment/>
      <protection/>
    </xf>
    <xf numFmtId="0" fontId="27" fillId="0" borderId="12" xfId="49" applyFont="1" applyBorder="1" applyAlignment="1">
      <alignment horizontal="right"/>
      <protection/>
    </xf>
    <xf numFmtId="0" fontId="27" fillId="0" borderId="30" xfId="49" applyFont="1" applyBorder="1" applyAlignment="1">
      <alignment horizontal="right"/>
      <protection/>
    </xf>
    <xf numFmtId="0" fontId="27" fillId="0" borderId="12" xfId="49" applyFont="1" applyBorder="1" applyAlignment="1">
      <alignment/>
      <protection/>
    </xf>
    <xf numFmtId="0" fontId="42" fillId="0" borderId="0" xfId="49" applyFont="1" applyBorder="1">
      <alignment/>
      <protection/>
    </xf>
    <xf numFmtId="0" fontId="42" fillId="0" borderId="39" xfId="49" applyFont="1" applyBorder="1" applyAlignment="1">
      <alignment horizontal="left"/>
      <protection/>
    </xf>
    <xf numFmtId="0" fontId="42" fillId="0" borderId="18" xfId="49" applyFont="1" applyBorder="1">
      <alignment/>
      <protection/>
    </xf>
    <xf numFmtId="190" fontId="49" fillId="0" borderId="16" xfId="44" applyNumberFormat="1" applyFont="1" applyBorder="1" applyAlignment="1">
      <alignment/>
    </xf>
    <xf numFmtId="187" fontId="34" fillId="0" borderId="16" xfId="44" applyFont="1" applyBorder="1" applyAlignment="1">
      <alignment/>
    </xf>
    <xf numFmtId="0" fontId="27" fillId="0" borderId="23" xfId="49" applyFont="1" applyBorder="1">
      <alignment/>
      <protection/>
    </xf>
    <xf numFmtId="0" fontId="27" fillId="0" borderId="40" xfId="49" applyFont="1" applyBorder="1">
      <alignment/>
      <protection/>
    </xf>
    <xf numFmtId="43" fontId="35" fillId="0" borderId="0" xfId="0" applyNumberFormat="1" applyFont="1" applyAlignment="1">
      <alignment/>
    </xf>
    <xf numFmtId="43" fontId="91" fillId="0" borderId="36" xfId="33" applyFont="1" applyBorder="1" applyAlignment="1">
      <alignment horizontal="left"/>
    </xf>
    <xf numFmtId="43" fontId="96" fillId="0" borderId="25" xfId="33" applyFont="1" applyBorder="1" applyAlignment="1">
      <alignment horizontal="left"/>
    </xf>
    <xf numFmtId="0" fontId="93" fillId="0" borderId="10" xfId="0" applyFont="1" applyBorder="1" applyAlignment="1">
      <alignment horizontal="center" vertical="center"/>
    </xf>
    <xf numFmtId="0" fontId="93" fillId="0" borderId="11" xfId="0" applyFont="1" applyBorder="1" applyAlignment="1">
      <alignment horizontal="center" vertical="center"/>
    </xf>
    <xf numFmtId="0" fontId="27" fillId="0" borderId="33" xfId="49" applyFont="1" applyBorder="1" applyAlignment="1">
      <alignment horizontal="left"/>
      <protection/>
    </xf>
    <xf numFmtId="188" fontId="96" fillId="0" borderId="13" xfId="33" applyNumberFormat="1" applyFont="1" applyBorder="1" applyAlignment="1">
      <alignment horizontal="left"/>
    </xf>
    <xf numFmtId="188" fontId="96" fillId="0" borderId="19" xfId="33" applyNumberFormat="1" applyFont="1" applyBorder="1" applyAlignment="1">
      <alignment horizontal="left"/>
    </xf>
    <xf numFmtId="188" fontId="96" fillId="0" borderId="19" xfId="0" applyNumberFormat="1" applyFont="1" applyBorder="1" applyAlignment="1">
      <alignment horizontal="center"/>
    </xf>
    <xf numFmtId="188" fontId="96" fillId="0" borderId="19" xfId="0" applyNumberFormat="1" applyFont="1" applyBorder="1" applyAlignment="1">
      <alignment horizontal="left"/>
    </xf>
    <xf numFmtId="188" fontId="96" fillId="0" borderId="36" xfId="0" applyNumberFormat="1" applyFont="1" applyBorder="1" applyAlignment="1">
      <alignment horizontal="left"/>
    </xf>
    <xf numFmtId="0" fontId="62" fillId="0" borderId="13" xfId="0" applyFont="1" applyBorder="1" applyAlignment="1">
      <alignment horizontal="left"/>
    </xf>
    <xf numFmtId="43" fontId="91" fillId="0" borderId="25" xfId="33" applyFont="1" applyBorder="1" applyAlignment="1">
      <alignment horizontal="left"/>
    </xf>
    <xf numFmtId="188" fontId="91" fillId="0" borderId="25" xfId="0" applyNumberFormat="1" applyFont="1" applyBorder="1" applyAlignment="1">
      <alignment horizontal="center"/>
    </xf>
    <xf numFmtId="188" fontId="91" fillId="0" borderId="24" xfId="33" applyNumberFormat="1" applyFont="1" applyBorder="1" applyAlignment="1">
      <alignment horizontal="left"/>
    </xf>
    <xf numFmtId="188" fontId="91" fillId="0" borderId="24" xfId="0" applyNumberFormat="1" applyFont="1" applyBorder="1" applyAlignment="1">
      <alignment horizontal="center"/>
    </xf>
    <xf numFmtId="188" fontId="91" fillId="0" borderId="25" xfId="0" applyNumberFormat="1" applyFont="1" applyBorder="1" applyAlignment="1">
      <alignment horizontal="left"/>
    </xf>
    <xf numFmtId="0" fontId="96" fillId="0" borderId="19" xfId="0" applyFont="1" applyBorder="1" applyAlignment="1">
      <alignment horizontal="center"/>
    </xf>
    <xf numFmtId="0" fontId="91" fillId="0" borderId="19" xfId="0" applyFont="1" applyBorder="1" applyAlignment="1">
      <alignment horizontal="left"/>
    </xf>
    <xf numFmtId="0" fontId="42" fillId="0" borderId="12" xfId="49" applyFont="1" applyBorder="1" applyAlignment="1">
      <alignment/>
      <protection/>
    </xf>
    <xf numFmtId="0" fontId="48" fillId="0" borderId="12" xfId="49" applyFont="1" applyBorder="1" applyAlignment="1">
      <alignment horizontal="center"/>
      <protection/>
    </xf>
    <xf numFmtId="188" fontId="27" fillId="0" borderId="13" xfId="0" applyNumberFormat="1" applyFont="1" applyBorder="1" applyAlignment="1">
      <alignment/>
    </xf>
    <xf numFmtId="43" fontId="27" fillId="0" borderId="13" xfId="0" applyNumberFormat="1" applyFont="1" applyBorder="1" applyAlignment="1">
      <alignment/>
    </xf>
    <xf numFmtId="188" fontId="27" fillId="0" borderId="23" xfId="0" applyNumberFormat="1" applyFont="1" applyBorder="1" applyAlignment="1">
      <alignment/>
    </xf>
    <xf numFmtId="43" fontId="27" fillId="0" borderId="0" xfId="33" applyNumberFormat="1" applyFont="1" applyBorder="1" applyAlignment="1">
      <alignment/>
    </xf>
    <xf numFmtId="0" fontId="38" fillId="0" borderId="0" xfId="0" applyFont="1" applyBorder="1" applyAlignment="1">
      <alignment/>
    </xf>
    <xf numFmtId="0" fontId="41" fillId="0" borderId="0" xfId="0" applyFont="1" applyBorder="1" applyAlignment="1">
      <alignment/>
    </xf>
    <xf numFmtId="0" fontId="42" fillId="0" borderId="24" xfId="0" applyFont="1" applyBorder="1" applyAlignment="1">
      <alignment horizontal="left"/>
    </xf>
    <xf numFmtId="43" fontId="96" fillId="0" borderId="13" xfId="33" applyFont="1" applyBorder="1" applyAlignment="1">
      <alignment horizontal="left"/>
    </xf>
    <xf numFmtId="43" fontId="99" fillId="0" borderId="36" xfId="33" applyFont="1" applyBorder="1" applyAlignment="1">
      <alignment horizontal="left"/>
    </xf>
    <xf numFmtId="0" fontId="38" fillId="0" borderId="24" xfId="0" applyFont="1" applyBorder="1" applyAlignment="1">
      <alignment horizontal="left"/>
    </xf>
    <xf numFmtId="0" fontId="93" fillId="0" borderId="10" xfId="0" applyFont="1" applyBorder="1" applyAlignment="1">
      <alignment horizontal="center" vertical="center"/>
    </xf>
    <xf numFmtId="0" fontId="93" fillId="0" borderId="11" xfId="0" applyFont="1" applyBorder="1" applyAlignment="1">
      <alignment horizontal="center" vertical="center"/>
    </xf>
    <xf numFmtId="0" fontId="98" fillId="0" borderId="10" xfId="0" applyFont="1" applyBorder="1" applyAlignment="1">
      <alignment horizontal="center" vertical="center"/>
    </xf>
    <xf numFmtId="0" fontId="98" fillId="0" borderId="11" xfId="0" applyFont="1" applyBorder="1" applyAlignment="1">
      <alignment horizontal="center" vertical="center"/>
    </xf>
    <xf numFmtId="0" fontId="91" fillId="0" borderId="36" xfId="0" applyFont="1" applyBorder="1" applyAlignment="1">
      <alignment horizontal="center"/>
    </xf>
    <xf numFmtId="0" fontId="42" fillId="0" borderId="13" xfId="49" applyFont="1" applyBorder="1" applyAlignment="1">
      <alignment horizontal="left"/>
      <protection/>
    </xf>
    <xf numFmtId="0" fontId="42" fillId="0" borderId="19" xfId="49" applyFont="1" applyBorder="1">
      <alignment/>
      <protection/>
    </xf>
    <xf numFmtId="188" fontId="96" fillId="0" borderId="25" xfId="33" applyNumberFormat="1" applyFont="1" applyBorder="1" applyAlignment="1">
      <alignment horizontal="left"/>
    </xf>
    <xf numFmtId="0" fontId="42" fillId="0" borderId="10" xfId="49" applyFont="1" applyBorder="1" applyAlignment="1">
      <alignment horizontal="center"/>
      <protection/>
    </xf>
    <xf numFmtId="0" fontId="0" fillId="0" borderId="41" xfId="0" applyFont="1" applyBorder="1" applyAlignment="1">
      <alignment wrapText="1"/>
    </xf>
    <xf numFmtId="0" fontId="0" fillId="0" borderId="42" xfId="0" applyFont="1" applyBorder="1" applyAlignment="1">
      <alignment wrapText="1"/>
    </xf>
    <xf numFmtId="0" fontId="102" fillId="0" borderId="43" xfId="0" applyFont="1" applyBorder="1" applyAlignment="1">
      <alignment horizontal="center" wrapText="1"/>
    </xf>
    <xf numFmtId="0" fontId="32" fillId="0" borderId="43" xfId="0" applyFont="1" applyBorder="1" applyAlignment="1">
      <alignment horizontal="center" wrapText="1"/>
    </xf>
    <xf numFmtId="0" fontId="102" fillId="0" borderId="44" xfId="0" applyFont="1" applyBorder="1" applyAlignment="1">
      <alignment horizontal="center" wrapText="1"/>
    </xf>
    <xf numFmtId="0" fontId="32" fillId="0" borderId="44" xfId="0" applyFont="1" applyBorder="1" applyAlignment="1">
      <alignment horizontal="center" wrapText="1"/>
    </xf>
    <xf numFmtId="0" fontId="103" fillId="0" borderId="45" xfId="0" applyFont="1" applyBorder="1" applyAlignment="1">
      <alignment horizontal="center" wrapText="1"/>
    </xf>
    <xf numFmtId="0" fontId="103" fillId="0" borderId="44" xfId="0" applyFont="1" applyBorder="1" applyAlignment="1">
      <alignment wrapText="1"/>
    </xf>
    <xf numFmtId="0" fontId="0" fillId="0" borderId="44" xfId="0" applyFont="1" applyBorder="1" applyAlignment="1">
      <alignment wrapText="1"/>
    </xf>
    <xf numFmtId="3" fontId="103" fillId="0" borderId="44" xfId="0" applyNumberFormat="1" applyFont="1" applyBorder="1" applyAlignment="1">
      <alignment horizontal="right" wrapText="1"/>
    </xf>
    <xf numFmtId="0" fontId="103" fillId="0" borderId="44" xfId="0" applyFont="1" applyBorder="1" applyAlignment="1">
      <alignment horizontal="right" wrapText="1"/>
    </xf>
    <xf numFmtId="0" fontId="103" fillId="0" borderId="46" xfId="0" applyFont="1" applyBorder="1" applyAlignment="1">
      <alignment horizontal="center" wrapText="1"/>
    </xf>
    <xf numFmtId="0" fontId="104" fillId="0" borderId="44" xfId="0" applyFont="1" applyBorder="1" applyAlignment="1">
      <alignment wrapText="1"/>
    </xf>
    <xf numFmtId="0" fontId="64" fillId="0" borderId="44" xfId="0" applyFont="1" applyBorder="1" applyAlignment="1">
      <alignment wrapText="1"/>
    </xf>
    <xf numFmtId="0" fontId="102" fillId="0" borderId="44" xfId="0" applyFont="1" applyBorder="1" applyAlignment="1">
      <alignment wrapText="1"/>
    </xf>
    <xf numFmtId="0" fontId="105" fillId="0" borderId="44" xfId="0" applyFont="1" applyBorder="1" applyAlignment="1">
      <alignment wrapText="1"/>
    </xf>
    <xf numFmtId="4" fontId="103" fillId="0" borderId="44" xfId="0" applyNumberFormat="1" applyFont="1" applyBorder="1" applyAlignment="1">
      <alignment horizontal="right" wrapText="1"/>
    </xf>
    <xf numFmtId="0" fontId="106" fillId="0" borderId="44" xfId="0" applyFont="1" applyBorder="1" applyAlignment="1">
      <alignment horizontal="center" wrapText="1"/>
    </xf>
    <xf numFmtId="0" fontId="105" fillId="0" borderId="45" xfId="0" applyFont="1" applyBorder="1" applyAlignment="1">
      <alignment horizontal="center" wrapText="1"/>
    </xf>
    <xf numFmtId="0" fontId="25" fillId="0" borderId="41" xfId="0" applyFont="1" applyBorder="1" applyAlignment="1">
      <alignment wrapText="1"/>
    </xf>
    <xf numFmtId="0" fontId="25" fillId="0" borderId="42" xfId="0" applyFont="1" applyBorder="1" applyAlignment="1">
      <alignment wrapText="1"/>
    </xf>
    <xf numFmtId="0" fontId="25" fillId="0" borderId="44" xfId="0" applyFont="1" applyBorder="1" applyAlignment="1">
      <alignment wrapText="1"/>
    </xf>
    <xf numFmtId="0" fontId="25" fillId="0" borderId="0" xfId="0" applyFont="1" applyAlignment="1">
      <alignment/>
    </xf>
    <xf numFmtId="0" fontId="107" fillId="0" borderId="44" xfId="0" applyFont="1" applyBorder="1" applyAlignment="1">
      <alignment horizontal="center" wrapText="1"/>
    </xf>
    <xf numFmtId="0" fontId="108" fillId="0" borderId="44" xfId="0" applyFont="1" applyBorder="1" applyAlignment="1">
      <alignment horizontal="center" wrapText="1"/>
    </xf>
    <xf numFmtId="0" fontId="67" fillId="0" borderId="44" xfId="0" applyFont="1" applyBorder="1" applyAlignment="1">
      <alignment wrapText="1"/>
    </xf>
    <xf numFmtId="0" fontId="68" fillId="0" borderId="43" xfId="0" applyFont="1" applyBorder="1" applyAlignment="1">
      <alignment horizontal="center" wrapText="1"/>
    </xf>
    <xf numFmtId="0" fontId="68" fillId="0" borderId="44" xfId="0" applyFont="1" applyBorder="1" applyAlignment="1">
      <alignment horizontal="center" wrapText="1"/>
    </xf>
    <xf numFmtId="188" fontId="38" fillId="0" borderId="44" xfId="33" applyNumberFormat="1" applyFont="1" applyBorder="1" applyAlignment="1">
      <alignment wrapText="1"/>
    </xf>
    <xf numFmtId="43" fontId="38" fillId="0" borderId="44" xfId="33" applyNumberFormat="1" applyFont="1" applyBorder="1" applyAlignment="1">
      <alignment wrapText="1"/>
    </xf>
    <xf numFmtId="43" fontId="38" fillId="0" borderId="44" xfId="33" applyFont="1" applyBorder="1" applyAlignment="1">
      <alignment wrapText="1"/>
    </xf>
    <xf numFmtId="0" fontId="109" fillId="0" borderId="47" xfId="0" applyFont="1" applyBorder="1" applyAlignment="1">
      <alignment wrapText="1"/>
    </xf>
    <xf numFmtId="0" fontId="105" fillId="0" borderId="47" xfId="0" applyFont="1" applyBorder="1" applyAlignment="1">
      <alignment wrapText="1"/>
    </xf>
    <xf numFmtId="0" fontId="67" fillId="0" borderId="47" xfId="0" applyFont="1" applyBorder="1" applyAlignment="1">
      <alignment wrapText="1"/>
    </xf>
    <xf numFmtId="188" fontId="105" fillId="0" borderId="47" xfId="33" applyNumberFormat="1" applyFont="1" applyBorder="1" applyAlignment="1">
      <alignment horizontal="right" wrapText="1"/>
    </xf>
    <xf numFmtId="3" fontId="105" fillId="0" borderId="47" xfId="0" applyNumberFormat="1" applyFont="1" applyBorder="1" applyAlignment="1">
      <alignment horizontal="right" wrapText="1"/>
    </xf>
    <xf numFmtId="0" fontId="109" fillId="0" borderId="47" xfId="0" applyFont="1" applyBorder="1" applyAlignment="1">
      <alignment horizontal="right" wrapText="1"/>
    </xf>
    <xf numFmtId="0" fontId="30" fillId="0" borderId="47" xfId="0" applyFont="1" applyBorder="1" applyAlignment="1">
      <alignment wrapText="1"/>
    </xf>
    <xf numFmtId="0" fontId="109" fillId="0" borderId="48" xfId="0" applyFont="1" applyBorder="1" applyAlignment="1">
      <alignment wrapText="1"/>
    </xf>
    <xf numFmtId="0" fontId="105" fillId="0" borderId="48" xfId="0" applyFont="1" applyBorder="1" applyAlignment="1">
      <alignment wrapText="1"/>
    </xf>
    <xf numFmtId="0" fontId="67" fillId="0" borderId="48" xfId="0" applyFont="1" applyBorder="1" applyAlignment="1">
      <alignment wrapText="1"/>
    </xf>
    <xf numFmtId="188" fontId="65" fillId="0" borderId="48" xfId="33" applyNumberFormat="1" applyFont="1" applyBorder="1" applyAlignment="1">
      <alignment wrapText="1"/>
    </xf>
    <xf numFmtId="0" fontId="65" fillId="0" borderId="48" xfId="0" applyFont="1" applyBorder="1" applyAlignment="1">
      <alignment wrapText="1"/>
    </xf>
    <xf numFmtId="0" fontId="66" fillId="0" borderId="48" xfId="0" applyFont="1" applyBorder="1" applyAlignment="1">
      <alignment wrapText="1"/>
    </xf>
    <xf numFmtId="0" fontId="25" fillId="0" borderId="48" xfId="0" applyFont="1" applyBorder="1" applyAlignment="1">
      <alignment wrapText="1"/>
    </xf>
    <xf numFmtId="0" fontId="109" fillId="0" borderId="49" xfId="0" applyFont="1" applyBorder="1" applyAlignment="1">
      <alignment wrapText="1"/>
    </xf>
    <xf numFmtId="0" fontId="105" fillId="0" borderId="50" xfId="0" applyFont="1" applyBorder="1" applyAlignment="1">
      <alignment wrapText="1"/>
    </xf>
    <xf numFmtId="0" fontId="67" fillId="0" borderId="50" xfId="0" applyFont="1" applyBorder="1" applyAlignment="1">
      <alignment wrapText="1"/>
    </xf>
    <xf numFmtId="188" fontId="105" fillId="0" borderId="50" xfId="33" applyNumberFormat="1" applyFont="1" applyBorder="1" applyAlignment="1">
      <alignment horizontal="right" wrapText="1"/>
    </xf>
    <xf numFmtId="0" fontId="66" fillId="0" borderId="50" xfId="0" applyFont="1" applyBorder="1" applyAlignment="1">
      <alignment wrapText="1"/>
    </xf>
    <xf numFmtId="0" fontId="105" fillId="0" borderId="50" xfId="0" applyFont="1" applyBorder="1" applyAlignment="1">
      <alignment horizontal="right" wrapText="1"/>
    </xf>
    <xf numFmtId="3" fontId="105" fillId="0" borderId="50" xfId="0" applyNumberFormat="1" applyFont="1" applyBorder="1" applyAlignment="1">
      <alignment horizontal="right" wrapText="1"/>
    </xf>
    <xf numFmtId="0" fontId="30" fillId="0" borderId="50" xfId="0" applyFont="1" applyBorder="1" applyAlignment="1">
      <alignment wrapText="1"/>
    </xf>
    <xf numFmtId="188" fontId="109" fillId="0" borderId="50" xfId="33" applyNumberFormat="1" applyFont="1" applyBorder="1" applyAlignment="1">
      <alignment horizontal="right" wrapText="1"/>
    </xf>
    <xf numFmtId="0" fontId="109" fillId="0" borderId="50" xfId="0" applyFont="1" applyBorder="1" applyAlignment="1">
      <alignment horizontal="right" wrapText="1"/>
    </xf>
    <xf numFmtId="188" fontId="66" fillId="0" borderId="50" xfId="33" applyNumberFormat="1" applyFont="1" applyBorder="1" applyAlignment="1">
      <alignment wrapText="1"/>
    </xf>
    <xf numFmtId="0" fontId="65" fillId="0" borderId="50" xfId="0" applyFont="1" applyBorder="1" applyAlignment="1">
      <alignment wrapText="1"/>
    </xf>
    <xf numFmtId="0" fontId="109" fillId="0" borderId="50" xfId="0" applyFont="1" applyBorder="1" applyAlignment="1">
      <alignment wrapText="1"/>
    </xf>
    <xf numFmtId="188" fontId="65" fillId="0" borderId="50" xfId="33" applyNumberFormat="1" applyFont="1" applyBorder="1" applyAlignment="1">
      <alignment wrapText="1"/>
    </xf>
    <xf numFmtId="0" fontId="104" fillId="0" borderId="50" xfId="0" applyFont="1" applyBorder="1" applyAlignment="1">
      <alignment wrapText="1"/>
    </xf>
    <xf numFmtId="0" fontId="107" fillId="0" borderId="49" xfId="0" applyFont="1" applyBorder="1" applyAlignment="1">
      <alignment wrapText="1"/>
    </xf>
    <xf numFmtId="4" fontId="105" fillId="0" borderId="50" xfId="0" applyNumberFormat="1" applyFont="1" applyBorder="1" applyAlignment="1">
      <alignment horizontal="right" wrapText="1"/>
    </xf>
    <xf numFmtId="0" fontId="25" fillId="0" borderId="50" xfId="0" applyFont="1" applyBorder="1" applyAlignment="1">
      <alignment wrapText="1"/>
    </xf>
    <xf numFmtId="0" fontId="105" fillId="0" borderId="51" xfId="0" applyFont="1" applyBorder="1" applyAlignment="1">
      <alignment horizontal="center" wrapText="1"/>
    </xf>
    <xf numFmtId="0" fontId="105" fillId="0" borderId="49" xfId="0" applyFont="1" applyBorder="1" applyAlignment="1">
      <alignment horizontal="center" wrapText="1"/>
    </xf>
    <xf numFmtId="0" fontId="105" fillId="0" borderId="52" xfId="0" applyFont="1" applyBorder="1" applyAlignment="1">
      <alignment horizontal="center" wrapText="1"/>
    </xf>
    <xf numFmtId="0" fontId="105" fillId="0" borderId="53" xfId="0" applyFont="1" applyBorder="1" applyAlignment="1">
      <alignment horizontal="right" wrapText="1"/>
    </xf>
    <xf numFmtId="0" fontId="106" fillId="0" borderId="54" xfId="0" applyFont="1" applyBorder="1" applyAlignment="1">
      <alignment horizontal="center" wrapText="1"/>
    </xf>
    <xf numFmtId="0" fontId="108" fillId="0" borderId="54" xfId="0" applyFont="1" applyBorder="1" applyAlignment="1">
      <alignment horizontal="center" wrapText="1"/>
    </xf>
    <xf numFmtId="0" fontId="108" fillId="0" borderId="55" xfId="0" applyFont="1" applyBorder="1" applyAlignment="1">
      <alignment vertical="center" wrapText="1"/>
    </xf>
    <xf numFmtId="0" fontId="108" fillId="0" borderId="56" xfId="0" applyFont="1" applyBorder="1" applyAlignment="1">
      <alignment vertical="center" wrapText="1"/>
    </xf>
    <xf numFmtId="0" fontId="69" fillId="0" borderId="50" xfId="0" applyFont="1" applyBorder="1" applyAlignment="1">
      <alignment wrapText="1"/>
    </xf>
    <xf numFmtId="43" fontId="27" fillId="0" borderId="24" xfId="0" applyNumberFormat="1" applyFont="1" applyBorder="1" applyAlignment="1">
      <alignment/>
    </xf>
    <xf numFmtId="15" fontId="27" fillId="0" borderId="13" xfId="49" applyNumberFormat="1" applyFont="1" applyBorder="1">
      <alignment/>
      <protection/>
    </xf>
    <xf numFmtId="0" fontId="58" fillId="0" borderId="0" xfId="49" applyFont="1" applyAlignment="1">
      <alignment/>
      <protection/>
    </xf>
    <xf numFmtId="0" fontId="99" fillId="0" borderId="13" xfId="0" applyFont="1" applyBorder="1" applyAlignment="1">
      <alignment horizontal="center"/>
    </xf>
    <xf numFmtId="0" fontId="99" fillId="0" borderId="36" xfId="0" applyFont="1" applyBorder="1" applyAlignment="1">
      <alignment horizontal="center"/>
    </xf>
    <xf numFmtId="0" fontId="25" fillId="0" borderId="13" xfId="49" applyFont="1" applyBorder="1" applyAlignment="1">
      <alignment horizontal="center"/>
      <protection/>
    </xf>
    <xf numFmtId="0" fontId="106" fillId="0" borderId="51" xfId="0" applyFont="1" applyBorder="1" applyAlignment="1">
      <alignment horizontal="center" vertical="center" wrapText="1"/>
    </xf>
    <xf numFmtId="0" fontId="70" fillId="0" borderId="42" xfId="0" applyFont="1" applyBorder="1" applyAlignment="1">
      <alignment vertical="center" wrapText="1"/>
    </xf>
    <xf numFmtId="0" fontId="70" fillId="0" borderId="42" xfId="0" applyFont="1" applyBorder="1" applyAlignment="1">
      <alignment wrapText="1"/>
    </xf>
    <xf numFmtId="0" fontId="106" fillId="0" borderId="45" xfId="0" applyFont="1" applyBorder="1" applyAlignment="1">
      <alignment horizontal="center" vertical="center" wrapText="1"/>
    </xf>
    <xf numFmtId="0" fontId="106" fillId="0" borderId="44" xfId="0" applyFont="1" applyBorder="1" applyAlignment="1">
      <alignment horizontal="center" vertical="center" wrapText="1"/>
    </xf>
    <xf numFmtId="0" fontId="70" fillId="0" borderId="44" xfId="0" applyFont="1" applyBorder="1" applyAlignment="1">
      <alignment wrapText="1"/>
    </xf>
    <xf numFmtId="0" fontId="70" fillId="0" borderId="51" xfId="0" applyFont="1" applyBorder="1" applyAlignment="1">
      <alignment wrapText="1"/>
    </xf>
    <xf numFmtId="0" fontId="70" fillId="0" borderId="48" xfId="0" applyFont="1" applyBorder="1" applyAlignment="1">
      <alignment wrapText="1"/>
    </xf>
    <xf numFmtId="4" fontId="106" fillId="0" borderId="48" xfId="0" applyNumberFormat="1" applyFont="1" applyBorder="1" applyAlignment="1">
      <alignment horizontal="right" wrapText="1"/>
    </xf>
    <xf numFmtId="0" fontId="105" fillId="0" borderId="57" xfId="0" applyFont="1" applyBorder="1" applyAlignment="1">
      <alignment horizontal="center" wrapText="1"/>
    </xf>
    <xf numFmtId="0" fontId="105" fillId="0" borderId="58" xfId="0" applyFont="1" applyBorder="1" applyAlignment="1">
      <alignment horizontal="center" wrapText="1"/>
    </xf>
    <xf numFmtId="4" fontId="105" fillId="0" borderId="58" xfId="0" applyNumberFormat="1" applyFont="1" applyBorder="1" applyAlignment="1">
      <alignment horizontal="right" wrapText="1"/>
    </xf>
    <xf numFmtId="43" fontId="105" fillId="0" borderId="58" xfId="33" applyFont="1" applyBorder="1" applyAlignment="1">
      <alignment horizontal="right" wrapText="1"/>
    </xf>
    <xf numFmtId="43" fontId="70" fillId="0" borderId="58" xfId="0" applyNumberFormat="1" applyFont="1" applyBorder="1" applyAlignment="1">
      <alignment wrapText="1"/>
    </xf>
    <xf numFmtId="4" fontId="70" fillId="0" borderId="58" xfId="0" applyNumberFormat="1" applyFont="1" applyBorder="1" applyAlignment="1">
      <alignment wrapText="1"/>
    </xf>
    <xf numFmtId="0" fontId="106" fillId="0" borderId="48" xfId="0" applyFont="1" applyBorder="1" applyAlignment="1">
      <alignment horizontal="center" vertical="center" wrapText="1"/>
    </xf>
    <xf numFmtId="0" fontId="41" fillId="0" borderId="59" xfId="0" applyFont="1" applyBorder="1" applyAlignment="1">
      <alignment horizontal="center" vertical="center" wrapText="1"/>
    </xf>
    <xf numFmtId="0" fontId="41" fillId="0" borderId="60" xfId="0" applyFont="1" applyBorder="1" applyAlignment="1">
      <alignment horizontal="center" vertical="center" wrapText="1"/>
    </xf>
    <xf numFmtId="0" fontId="41" fillId="0" borderId="61" xfId="0" applyFont="1" applyBorder="1" applyAlignment="1">
      <alignment horizontal="center" vertical="center" wrapText="1"/>
    </xf>
    <xf numFmtId="0" fontId="66" fillId="0" borderId="41" xfId="0" applyFont="1" applyBorder="1" applyAlignment="1">
      <alignment wrapText="1"/>
    </xf>
    <xf numFmtId="0" fontId="66" fillId="0" borderId="42" xfId="0" applyFont="1" applyBorder="1" applyAlignment="1">
      <alignment wrapText="1"/>
    </xf>
    <xf numFmtId="0" fontId="107" fillId="0" borderId="43" xfId="0" applyFont="1" applyBorder="1" applyAlignment="1">
      <alignment horizontal="center" wrapText="1"/>
    </xf>
    <xf numFmtId="0" fontId="109" fillId="0" borderId="45" xfId="0" applyFont="1" applyBorder="1" applyAlignment="1">
      <alignment horizontal="center" wrapText="1"/>
    </xf>
    <xf numFmtId="0" fontId="109" fillId="0" borderId="44" xfId="0" applyFont="1" applyBorder="1" applyAlignment="1">
      <alignment wrapText="1"/>
    </xf>
    <xf numFmtId="0" fontId="66" fillId="0" borderId="44" xfId="0" applyFont="1" applyBorder="1" applyAlignment="1">
      <alignment wrapText="1"/>
    </xf>
    <xf numFmtId="188" fontId="109" fillId="0" borderId="44" xfId="33" applyNumberFormat="1" applyFont="1" applyBorder="1" applyAlignment="1">
      <alignment horizontal="right" wrapText="1"/>
    </xf>
    <xf numFmtId="43" fontId="109" fillId="0" borderId="44" xfId="33" applyFont="1" applyBorder="1" applyAlignment="1">
      <alignment horizontal="right" wrapText="1"/>
    </xf>
    <xf numFmtId="0" fontId="109" fillId="0" borderId="44" xfId="0" applyFont="1" applyBorder="1" applyAlignment="1">
      <alignment horizontal="right" wrapText="1"/>
    </xf>
    <xf numFmtId="3" fontId="109" fillId="0" borderId="44" xfId="0" applyNumberFormat="1" applyFont="1" applyBorder="1" applyAlignment="1">
      <alignment horizontal="right" wrapText="1"/>
    </xf>
    <xf numFmtId="0" fontId="109" fillId="0" borderId="46" xfId="0" applyFont="1" applyBorder="1" applyAlignment="1">
      <alignment horizontal="center" wrapText="1"/>
    </xf>
    <xf numFmtId="43" fontId="66" fillId="0" borderId="44" xfId="33" applyFont="1" applyBorder="1" applyAlignment="1">
      <alignment wrapText="1"/>
    </xf>
    <xf numFmtId="0" fontId="109" fillId="0" borderId="62" xfId="0" applyFont="1" applyBorder="1" applyAlignment="1">
      <alignment horizontal="center" wrapText="1"/>
    </xf>
    <xf numFmtId="188" fontId="66" fillId="0" borderId="44" xfId="33" applyNumberFormat="1" applyFont="1" applyBorder="1" applyAlignment="1">
      <alignment wrapText="1"/>
    </xf>
    <xf numFmtId="4" fontId="109" fillId="0" borderId="44" xfId="0" applyNumberFormat="1" applyFont="1" applyBorder="1" applyAlignment="1">
      <alignment horizontal="right" wrapText="1"/>
    </xf>
    <xf numFmtId="0" fontId="66" fillId="0" borderId="47" xfId="0" applyFont="1" applyBorder="1" applyAlignment="1">
      <alignment wrapText="1"/>
    </xf>
    <xf numFmtId="0" fontId="48" fillId="0" borderId="16" xfId="0" applyFont="1" applyBorder="1" applyAlignment="1">
      <alignment/>
    </xf>
    <xf numFmtId="0" fontId="42" fillId="0" borderId="44" xfId="0" applyFont="1" applyBorder="1" applyAlignment="1">
      <alignment wrapText="1"/>
    </xf>
    <xf numFmtId="0" fontId="38" fillId="0" borderId="44" xfId="0" applyFont="1" applyBorder="1" applyAlignment="1">
      <alignment wrapText="1"/>
    </xf>
    <xf numFmtId="0" fontId="110" fillId="0" borderId="44" xfId="0" applyFont="1" applyBorder="1" applyAlignment="1">
      <alignment wrapText="1"/>
    </xf>
    <xf numFmtId="0" fontId="71" fillId="0" borderId="44" xfId="0" applyFont="1" applyBorder="1" applyAlignment="1">
      <alignment wrapText="1"/>
    </xf>
    <xf numFmtId="0" fontId="58" fillId="0" borderId="43" xfId="0" applyFont="1" applyBorder="1" applyAlignment="1">
      <alignment horizontal="center" wrapText="1"/>
    </xf>
    <xf numFmtId="0" fontId="58" fillId="0" borderId="44" xfId="0" applyFont="1" applyBorder="1" applyAlignment="1">
      <alignment horizontal="center" wrapText="1"/>
    </xf>
    <xf numFmtId="43" fontId="72" fillId="0" borderId="63" xfId="33" applyFont="1" applyBorder="1" applyAlignment="1">
      <alignment/>
    </xf>
    <xf numFmtId="0" fontId="111" fillId="0" borderId="44" xfId="0" applyFont="1" applyBorder="1" applyAlignment="1">
      <alignment wrapText="1"/>
    </xf>
    <xf numFmtId="43" fontId="109" fillId="0" borderId="44" xfId="0" applyNumberFormat="1" applyFont="1" applyBorder="1" applyAlignment="1">
      <alignment horizontal="right" wrapText="1"/>
    </xf>
    <xf numFmtId="43" fontId="71" fillId="0" borderId="0" xfId="0" applyNumberFormat="1" applyFont="1" applyAlignment="1">
      <alignment/>
    </xf>
    <xf numFmtId="43" fontId="73" fillId="0" borderId="63" xfId="33" applyFont="1" applyBorder="1" applyAlignment="1">
      <alignment/>
    </xf>
    <xf numFmtId="0" fontId="41" fillId="0" borderId="0" xfId="49" applyFont="1" applyAlignment="1">
      <alignment horizontal="center"/>
      <protection/>
    </xf>
    <xf numFmtId="0" fontId="48" fillId="0" borderId="0" xfId="49" applyFont="1" applyAlignment="1">
      <alignment horizontal="center"/>
      <protection/>
    </xf>
    <xf numFmtId="0" fontId="19" fillId="0" borderId="0" xfId="49" applyFont="1" applyAlignment="1">
      <alignment horizontal="center"/>
      <protection/>
    </xf>
    <xf numFmtId="0" fontId="98" fillId="0" borderId="10" xfId="0" applyFont="1" applyBorder="1" applyAlignment="1">
      <alignment horizontal="center" vertical="center"/>
    </xf>
    <xf numFmtId="0" fontId="98" fillId="0" borderId="11" xfId="0" applyFont="1" applyBorder="1" applyAlignment="1">
      <alignment horizontal="center" vertical="center"/>
    </xf>
    <xf numFmtId="0" fontId="95" fillId="0" borderId="10" xfId="0" applyFont="1" applyBorder="1" applyAlignment="1">
      <alignment horizontal="center" vertical="center"/>
    </xf>
    <xf numFmtId="0" fontId="95" fillId="0" borderId="11" xfId="0" applyFont="1" applyBorder="1" applyAlignment="1">
      <alignment horizontal="center" vertical="center"/>
    </xf>
    <xf numFmtId="0" fontId="112" fillId="0" borderId="10" xfId="0" applyFont="1" applyBorder="1" applyAlignment="1">
      <alignment horizontal="center" vertical="center"/>
    </xf>
    <xf numFmtId="0" fontId="112" fillId="0" borderId="11" xfId="0" applyFont="1" applyBorder="1" applyAlignment="1">
      <alignment horizontal="center" vertical="center"/>
    </xf>
    <xf numFmtId="0" fontId="27" fillId="0" borderId="31" xfId="0" applyFont="1" applyBorder="1" applyAlignment="1">
      <alignment horizontal="center"/>
    </xf>
    <xf numFmtId="0" fontId="27" fillId="0" borderId="32" xfId="0" applyFont="1" applyBorder="1" applyAlignment="1">
      <alignment horizontal="center"/>
    </xf>
    <xf numFmtId="0" fontId="27" fillId="0" borderId="64" xfId="0" applyFont="1" applyBorder="1" applyAlignment="1">
      <alignment horizontal="center"/>
    </xf>
    <xf numFmtId="0" fontId="44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27" fillId="0" borderId="28" xfId="0" applyFont="1" applyBorder="1" applyAlignment="1">
      <alignment horizontal="center"/>
    </xf>
    <xf numFmtId="0" fontId="33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7" fillId="0" borderId="15" xfId="0" applyFont="1" applyBorder="1" applyAlignment="1">
      <alignment horizontal="center"/>
    </xf>
    <xf numFmtId="0" fontId="42" fillId="0" borderId="0" xfId="0" applyFont="1" applyAlignment="1">
      <alignment horizontal="center"/>
    </xf>
    <xf numFmtId="0" fontId="106" fillId="0" borderId="65" xfId="0" applyFont="1" applyBorder="1" applyAlignment="1">
      <alignment horizontal="center" wrapText="1"/>
    </xf>
    <xf numFmtId="0" fontId="106" fillId="0" borderId="66" xfId="0" applyFont="1" applyBorder="1" applyAlignment="1">
      <alignment horizontal="center" wrapText="1"/>
    </xf>
    <xf numFmtId="0" fontId="106" fillId="0" borderId="67" xfId="0" applyFont="1" applyBorder="1" applyAlignment="1">
      <alignment horizontal="center" wrapText="1"/>
    </xf>
    <xf numFmtId="0" fontId="106" fillId="0" borderId="59" xfId="0" applyFont="1" applyBorder="1" applyAlignment="1">
      <alignment horizontal="center" wrapText="1"/>
    </xf>
    <xf numFmtId="0" fontId="106" fillId="0" borderId="60" xfId="0" applyFont="1" applyBorder="1" applyAlignment="1">
      <alignment horizontal="center" wrapText="1"/>
    </xf>
    <xf numFmtId="0" fontId="106" fillId="0" borderId="61" xfId="0" applyFont="1" applyBorder="1" applyAlignment="1">
      <alignment horizontal="center" wrapText="1"/>
    </xf>
    <xf numFmtId="0" fontId="106" fillId="0" borderId="68" xfId="0" applyFont="1" applyBorder="1" applyAlignment="1">
      <alignment horizontal="center" vertical="center" wrapText="1"/>
    </xf>
    <xf numFmtId="0" fontId="106" fillId="0" borderId="56" xfId="0" applyFont="1" applyBorder="1" applyAlignment="1">
      <alignment horizontal="center" vertical="center" wrapText="1"/>
    </xf>
    <xf numFmtId="0" fontId="107" fillId="0" borderId="69" xfId="0" applyFont="1" applyBorder="1" applyAlignment="1">
      <alignment horizontal="center" vertical="center" wrapText="1"/>
    </xf>
    <xf numFmtId="0" fontId="107" fillId="0" borderId="70" xfId="0" applyFont="1" applyBorder="1" applyAlignment="1">
      <alignment horizontal="center" vertical="center" wrapText="1"/>
    </xf>
    <xf numFmtId="188" fontId="106" fillId="0" borderId="71" xfId="33" applyNumberFormat="1" applyFont="1" applyBorder="1" applyAlignment="1">
      <alignment horizontal="center" vertical="center" wrapText="1"/>
    </xf>
    <xf numFmtId="188" fontId="106" fillId="0" borderId="51" xfId="33" applyNumberFormat="1" applyFont="1" applyBorder="1" applyAlignment="1">
      <alignment horizontal="center" vertical="center" wrapText="1"/>
    </xf>
    <xf numFmtId="0" fontId="106" fillId="0" borderId="71" xfId="0" applyFont="1" applyBorder="1" applyAlignment="1">
      <alignment horizontal="center" vertical="center" wrapText="1"/>
    </xf>
    <xf numFmtId="0" fontId="106" fillId="0" borderId="51" xfId="0" applyFont="1" applyBorder="1" applyAlignment="1">
      <alignment horizontal="center" vertical="center" wrapText="1"/>
    </xf>
    <xf numFmtId="0" fontId="107" fillId="0" borderId="72" xfId="0" applyFont="1" applyBorder="1" applyAlignment="1">
      <alignment horizontal="center" vertical="center" wrapText="1"/>
    </xf>
    <xf numFmtId="0" fontId="107" fillId="0" borderId="73" xfId="0" applyFont="1" applyBorder="1" applyAlignment="1">
      <alignment horizontal="center" vertical="center" wrapText="1"/>
    </xf>
    <xf numFmtId="0" fontId="106" fillId="0" borderId="69" xfId="0" applyFont="1" applyBorder="1" applyAlignment="1">
      <alignment horizontal="center" vertical="center" wrapText="1"/>
    </xf>
    <xf numFmtId="0" fontId="106" fillId="0" borderId="70" xfId="0" applyFont="1" applyBorder="1" applyAlignment="1">
      <alignment horizontal="center" vertical="center" wrapText="1"/>
    </xf>
    <xf numFmtId="0" fontId="102" fillId="0" borderId="74" xfId="0" applyFont="1" applyBorder="1" applyAlignment="1">
      <alignment horizontal="center" vertical="center" wrapText="1"/>
    </xf>
    <xf numFmtId="0" fontId="102" fillId="0" borderId="51" xfId="0" applyFont="1" applyBorder="1" applyAlignment="1">
      <alignment horizontal="center" vertical="center" wrapText="1"/>
    </xf>
    <xf numFmtId="0" fontId="102" fillId="0" borderId="65" xfId="0" applyFont="1" applyBorder="1" applyAlignment="1">
      <alignment horizontal="center" wrapText="1"/>
    </xf>
    <xf numFmtId="0" fontId="102" fillId="0" borderId="66" xfId="0" applyFont="1" applyBorder="1" applyAlignment="1">
      <alignment horizontal="center" wrapText="1"/>
    </xf>
    <xf numFmtId="0" fontId="102" fillId="0" borderId="67" xfId="0" applyFont="1" applyBorder="1" applyAlignment="1">
      <alignment horizontal="center" wrapText="1"/>
    </xf>
    <xf numFmtId="0" fontId="102" fillId="0" borderId="75" xfId="0" applyFont="1" applyBorder="1" applyAlignment="1">
      <alignment horizontal="center" wrapText="1"/>
    </xf>
    <xf numFmtId="0" fontId="102" fillId="0" borderId="76" xfId="0" applyFont="1" applyBorder="1" applyAlignment="1">
      <alignment horizontal="center" wrapText="1"/>
    </xf>
    <xf numFmtId="0" fontId="102" fillId="0" borderId="77" xfId="0" applyFont="1" applyBorder="1" applyAlignment="1">
      <alignment horizontal="center" wrapText="1"/>
    </xf>
    <xf numFmtId="0" fontId="107" fillId="0" borderId="74" xfId="0" applyFont="1" applyBorder="1" applyAlignment="1">
      <alignment horizontal="center" vertical="center" wrapText="1"/>
    </xf>
    <xf numFmtId="0" fontId="107" fillId="0" borderId="51" xfId="0" applyFont="1" applyBorder="1" applyAlignment="1">
      <alignment horizontal="center" vertical="center" wrapText="1"/>
    </xf>
    <xf numFmtId="0" fontId="107" fillId="0" borderId="65" xfId="0" applyFont="1" applyBorder="1" applyAlignment="1">
      <alignment horizontal="center" wrapText="1"/>
    </xf>
    <xf numFmtId="0" fontId="107" fillId="0" borderId="66" xfId="0" applyFont="1" applyBorder="1" applyAlignment="1">
      <alignment horizontal="center" wrapText="1"/>
    </xf>
    <xf numFmtId="0" fontId="107" fillId="0" borderId="67" xfId="0" applyFont="1" applyBorder="1" applyAlignment="1">
      <alignment horizontal="center" wrapText="1"/>
    </xf>
    <xf numFmtId="0" fontId="107" fillId="0" borderId="75" xfId="0" applyFont="1" applyBorder="1" applyAlignment="1">
      <alignment horizontal="center" wrapText="1"/>
    </xf>
    <xf numFmtId="0" fontId="107" fillId="0" borderId="76" xfId="0" applyFont="1" applyBorder="1" applyAlignment="1">
      <alignment horizontal="center" wrapText="1"/>
    </xf>
    <xf numFmtId="0" fontId="107" fillId="0" borderId="77" xfId="0" applyFont="1" applyBorder="1" applyAlignment="1">
      <alignment horizontal="center" wrapText="1"/>
    </xf>
    <xf numFmtId="188" fontId="107" fillId="0" borderId="74" xfId="33" applyNumberFormat="1" applyFont="1" applyBorder="1" applyAlignment="1">
      <alignment horizontal="center" vertical="center" wrapText="1"/>
    </xf>
    <xf numFmtId="188" fontId="107" fillId="0" borderId="51" xfId="33" applyNumberFormat="1" applyFont="1" applyBorder="1" applyAlignment="1">
      <alignment horizontal="center" vertical="center" wrapText="1"/>
    </xf>
    <xf numFmtId="43" fontId="107" fillId="0" borderId="74" xfId="33" applyFont="1" applyBorder="1" applyAlignment="1">
      <alignment horizontal="center" vertical="center" wrapText="1"/>
    </xf>
    <xf numFmtId="43" fontId="107" fillId="0" borderId="51" xfId="33" applyFont="1" applyBorder="1" applyAlignment="1">
      <alignment horizontal="center" vertical="center" wrapText="1"/>
    </xf>
    <xf numFmtId="0" fontId="113" fillId="0" borderId="74" xfId="0" applyFont="1" applyBorder="1" applyAlignment="1">
      <alignment horizontal="center" vertical="center" wrapText="1"/>
    </xf>
    <xf numFmtId="0" fontId="113" fillId="0" borderId="51" xfId="0" applyFont="1" applyBorder="1" applyAlignment="1">
      <alignment horizontal="center" vertical="center" wrapText="1"/>
    </xf>
    <xf numFmtId="0" fontId="41" fillId="0" borderId="65" xfId="0" applyFont="1" applyBorder="1" applyAlignment="1">
      <alignment horizontal="center" vertical="center" wrapText="1"/>
    </xf>
    <xf numFmtId="0" fontId="41" fillId="0" borderId="66" xfId="0" applyFont="1" applyBorder="1" applyAlignment="1">
      <alignment horizontal="center" vertical="center" wrapText="1"/>
    </xf>
    <xf numFmtId="0" fontId="41" fillId="0" borderId="67" xfId="0" applyFont="1" applyBorder="1" applyAlignment="1">
      <alignment horizontal="center" vertical="center" wrapText="1"/>
    </xf>
    <xf numFmtId="0" fontId="106" fillId="0" borderId="78" xfId="0" applyFont="1" applyBorder="1" applyAlignment="1">
      <alignment horizontal="center" wrapText="1"/>
    </xf>
    <xf numFmtId="0" fontId="106" fillId="0" borderId="79" xfId="0" applyFont="1" applyBorder="1" applyAlignment="1">
      <alignment horizontal="center" wrapText="1"/>
    </xf>
    <xf numFmtId="0" fontId="106" fillId="0" borderId="80" xfId="0" applyFont="1" applyBorder="1" applyAlignment="1">
      <alignment horizontal="center" wrapText="1"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Normal 2" xfId="39"/>
    <cellStyle name="Percent" xfId="40"/>
    <cellStyle name="การคำนวณ" xfId="41"/>
    <cellStyle name="ข้อความเตือน" xfId="42"/>
    <cellStyle name="ข้อความอธิบาย" xfId="43"/>
    <cellStyle name="เครื่องหมายจุลภาค_Sheet1" xfId="44"/>
    <cellStyle name="ชื่อเรื่อง" xfId="45"/>
    <cellStyle name="เซลล์ตรวจสอบ" xfId="46"/>
    <cellStyle name="เซลล์ที่มีการเชื่อมโยง" xfId="47"/>
    <cellStyle name="ดี" xfId="48"/>
    <cellStyle name="ปกติ_Sheet1" xfId="49"/>
    <cellStyle name="ป้อนค่า" xfId="50"/>
    <cellStyle name="ปานกลาง" xfId="51"/>
    <cellStyle name="ผลรวม" xfId="52"/>
    <cellStyle name="แย่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แสดงผล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styles" Target="styles.xml" /><Relationship Id="rId63" Type="http://schemas.openxmlformats.org/officeDocument/2006/relationships/sharedStrings" Target="sharedStrings.xml" /><Relationship Id="rId6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7.28125" style="48" customWidth="1"/>
    <col min="2" max="2" width="7.8515625" style="48" bestFit="1" customWidth="1"/>
    <col min="3" max="3" width="30.28125" style="48" customWidth="1"/>
    <col min="4" max="4" width="10.7109375" style="48" customWidth="1"/>
    <col min="5" max="5" width="10.140625" style="48" customWidth="1"/>
    <col min="6" max="6" width="7.7109375" style="48" customWidth="1"/>
    <col min="7" max="7" width="11.140625" style="48" customWidth="1"/>
    <col min="8" max="8" width="10.00390625" style="48" customWidth="1"/>
    <col min="9" max="9" width="9.140625" style="13" customWidth="1"/>
    <col min="10" max="10" width="9.140625" style="48" customWidth="1"/>
    <col min="11" max="11" width="14.00390625" style="27" customWidth="1"/>
    <col min="12" max="12" width="11.8515625" style="48" customWidth="1"/>
    <col min="13" max="13" width="11.28125" style="48" customWidth="1"/>
    <col min="14" max="14" width="11.00390625" style="48" customWidth="1"/>
    <col min="15" max="16384" width="9.140625" style="48" customWidth="1"/>
  </cols>
  <sheetData>
    <row r="1" spans="1:11" s="49" customFormat="1" ht="21">
      <c r="A1" s="657" t="s">
        <v>780</v>
      </c>
      <c r="B1" s="657"/>
      <c r="C1" s="657"/>
      <c r="D1" s="657"/>
      <c r="E1" s="657"/>
      <c r="F1" s="657"/>
      <c r="G1" s="657"/>
      <c r="H1" s="657"/>
      <c r="I1" s="13"/>
      <c r="K1" s="27"/>
    </row>
    <row r="2" spans="1:8" ht="18.75">
      <c r="A2" s="658" t="s">
        <v>1273</v>
      </c>
      <c r="B2" s="658"/>
      <c r="C2" s="658"/>
      <c r="D2" s="658"/>
      <c r="E2" s="658"/>
      <c r="F2" s="658"/>
      <c r="G2" s="658"/>
      <c r="H2" s="658"/>
    </row>
    <row r="3" spans="1:8" ht="18.75">
      <c r="A3" s="261"/>
      <c r="B3" s="261"/>
      <c r="C3" s="261"/>
      <c r="D3" s="261"/>
      <c r="E3" s="262"/>
      <c r="F3" s="261"/>
      <c r="G3" s="263" t="s">
        <v>786</v>
      </c>
      <c r="H3" s="263"/>
    </row>
    <row r="4" spans="1:8" ht="18.75">
      <c r="A4" s="264" t="s">
        <v>30</v>
      </c>
      <c r="B4" s="264" t="s">
        <v>16</v>
      </c>
      <c r="C4" s="265" t="s">
        <v>4</v>
      </c>
      <c r="D4" s="266" t="s">
        <v>29</v>
      </c>
      <c r="E4" s="266" t="s">
        <v>1</v>
      </c>
      <c r="F4" s="266" t="s">
        <v>85</v>
      </c>
      <c r="G4" s="267" t="s">
        <v>2</v>
      </c>
      <c r="H4" s="268" t="s">
        <v>3</v>
      </c>
    </row>
    <row r="5" spans="1:8" ht="18.75">
      <c r="A5" s="269"/>
      <c r="B5" s="269"/>
      <c r="C5" s="270"/>
      <c r="D5" s="271" t="s">
        <v>0</v>
      </c>
      <c r="E5" s="271"/>
      <c r="F5" s="271" t="s">
        <v>86</v>
      </c>
      <c r="G5" s="272"/>
      <c r="H5" s="273"/>
    </row>
    <row r="6" spans="1:8" ht="18.75">
      <c r="A6" s="175" t="s">
        <v>785</v>
      </c>
      <c r="B6" s="176" t="s">
        <v>784</v>
      </c>
      <c r="C6" s="325" t="s">
        <v>782</v>
      </c>
      <c r="D6" s="178"/>
      <c r="E6" s="178"/>
      <c r="F6" s="179"/>
      <c r="G6" s="180"/>
      <c r="H6" s="274"/>
    </row>
    <row r="7" spans="1:13" ht="18.75">
      <c r="A7" s="175"/>
      <c r="B7" s="176"/>
      <c r="C7" s="181" t="s">
        <v>783</v>
      </c>
      <c r="D7" s="182">
        <v>1288000</v>
      </c>
      <c r="E7" s="182"/>
      <c r="F7" s="182"/>
      <c r="G7" s="183">
        <f>D7-E7-F7</f>
        <v>1288000</v>
      </c>
      <c r="H7" s="365" t="s">
        <v>751</v>
      </c>
      <c r="M7" s="13"/>
    </row>
    <row r="8" spans="1:13" ht="18.75">
      <c r="A8" s="175" t="s">
        <v>1009</v>
      </c>
      <c r="B8" s="176" t="s">
        <v>1010</v>
      </c>
      <c r="C8" s="181" t="s">
        <v>1008</v>
      </c>
      <c r="D8" s="182"/>
      <c r="E8" s="182">
        <v>1152000</v>
      </c>
      <c r="F8" s="310"/>
      <c r="G8" s="311">
        <f>G7-E8</f>
        <v>136000</v>
      </c>
      <c r="H8" s="274"/>
      <c r="M8" s="13"/>
    </row>
    <row r="9" spans="1:13" ht="19.5">
      <c r="A9" s="326"/>
      <c r="B9" s="327"/>
      <c r="C9" s="313" t="s">
        <v>1267</v>
      </c>
      <c r="D9" s="258">
        <v>-136000</v>
      </c>
      <c r="E9" s="259"/>
      <c r="F9" s="259"/>
      <c r="G9" s="183">
        <v>0</v>
      </c>
      <c r="H9" s="274"/>
      <c r="M9" s="13"/>
    </row>
    <row r="10" spans="1:13" ht="19.5">
      <c r="A10" s="326"/>
      <c r="B10" s="277"/>
      <c r="C10" s="313"/>
      <c r="D10" s="258"/>
      <c r="E10" s="258"/>
      <c r="F10" s="260"/>
      <c r="G10" s="183"/>
      <c r="H10" s="274"/>
      <c r="M10" s="13"/>
    </row>
    <row r="11" spans="1:13" ht="19.5">
      <c r="A11" s="326"/>
      <c r="B11" s="277"/>
      <c r="C11" s="313"/>
      <c r="D11" s="258"/>
      <c r="E11" s="258"/>
      <c r="F11" s="260"/>
      <c r="G11" s="183"/>
      <c r="H11" s="274"/>
      <c r="M11" s="13"/>
    </row>
    <row r="12" spans="1:13" ht="19.5">
      <c r="A12" s="326"/>
      <c r="B12" s="327"/>
      <c r="C12" s="313"/>
      <c r="D12" s="258"/>
      <c r="E12" s="259"/>
      <c r="F12" s="259"/>
      <c r="G12" s="183"/>
      <c r="H12" s="274"/>
      <c r="M12" s="13"/>
    </row>
    <row r="13" spans="1:13" ht="19.5">
      <c r="A13" s="326"/>
      <c r="B13" s="327"/>
      <c r="C13" s="329"/>
      <c r="D13" s="258"/>
      <c r="E13" s="259"/>
      <c r="F13" s="259"/>
      <c r="G13" s="183"/>
      <c r="H13" s="274"/>
      <c r="M13" s="13"/>
    </row>
    <row r="14" spans="1:13" ht="19.5">
      <c r="A14" s="326"/>
      <c r="B14" s="277"/>
      <c r="C14" s="313"/>
      <c r="D14" s="258"/>
      <c r="E14" s="258"/>
      <c r="F14" s="258"/>
      <c r="G14" s="183"/>
      <c r="H14" s="274"/>
      <c r="M14" s="13"/>
    </row>
    <row r="15" spans="1:13" ht="19.5">
      <c r="A15" s="326"/>
      <c r="B15" s="277"/>
      <c r="C15" s="313"/>
      <c r="D15" s="258"/>
      <c r="E15" s="258"/>
      <c r="F15" s="258"/>
      <c r="G15" s="183"/>
      <c r="H15" s="281"/>
      <c r="M15" s="13"/>
    </row>
    <row r="16" spans="1:13" ht="19.5">
      <c r="A16" s="326"/>
      <c r="B16" s="277"/>
      <c r="C16" s="313"/>
      <c r="D16" s="258"/>
      <c r="E16" s="258"/>
      <c r="F16" s="258"/>
      <c r="G16" s="183"/>
      <c r="H16" s="281"/>
      <c r="M16" s="13"/>
    </row>
    <row r="17" spans="1:13" ht="19.5">
      <c r="A17" s="326"/>
      <c r="B17" s="277"/>
      <c r="C17" s="313"/>
      <c r="D17" s="258"/>
      <c r="E17" s="259"/>
      <c r="F17" s="259"/>
      <c r="G17" s="183"/>
      <c r="H17" s="281"/>
      <c r="M17" s="13"/>
    </row>
    <row r="18" spans="1:13" ht="18.75">
      <c r="A18" s="175"/>
      <c r="B18" s="277"/>
      <c r="C18" s="278"/>
      <c r="D18" s="64"/>
      <c r="E18" s="64"/>
      <c r="F18" s="279"/>
      <c r="G18" s="280"/>
      <c r="H18" s="281"/>
      <c r="M18" s="13"/>
    </row>
    <row r="19" spans="1:13" ht="19.5" thickBot="1">
      <c r="A19" s="185"/>
      <c r="B19" s="282"/>
      <c r="C19" s="283" t="s">
        <v>285</v>
      </c>
      <c r="D19" s="284">
        <f>SUM(D6:D18)</f>
        <v>1152000</v>
      </c>
      <c r="E19" s="284">
        <f>SUM(E6:E18)</f>
        <v>1152000</v>
      </c>
      <c r="F19" s="284">
        <f>SUM(F6:F18)</f>
        <v>0</v>
      </c>
      <c r="G19" s="460">
        <f>D19-E19-F19</f>
        <v>0</v>
      </c>
      <c r="H19" s="274"/>
      <c r="K19" s="288"/>
      <c r="M19" s="13"/>
    </row>
    <row r="20" spans="4:13" ht="19.5" thickTop="1">
      <c r="D20" s="91"/>
      <c r="F20" s="13"/>
      <c r="J20" s="285"/>
      <c r="M20" s="13"/>
    </row>
    <row r="21" spans="2:10" ht="21">
      <c r="B21" s="49"/>
      <c r="C21" s="49"/>
      <c r="D21" s="91"/>
      <c r="E21" s="27"/>
      <c r="F21" s="242"/>
      <c r="G21" s="286"/>
      <c r="J21" s="285"/>
    </row>
    <row r="22" spans="4:15" ht="21">
      <c r="D22" s="91"/>
      <c r="E22" s="27"/>
      <c r="F22" s="13"/>
      <c r="G22" s="286"/>
      <c r="J22" s="27"/>
      <c r="M22" s="27"/>
      <c r="N22" s="13"/>
      <c r="O22" s="49"/>
    </row>
    <row r="23" spans="3:15" ht="18.75">
      <c r="C23" s="242"/>
      <c r="D23" s="13"/>
      <c r="E23" s="27"/>
      <c r="F23" s="13"/>
      <c r="G23" s="242"/>
      <c r="H23" s="13"/>
      <c r="M23" s="27"/>
      <c r="N23" s="13"/>
      <c r="O23" s="13"/>
    </row>
    <row r="24" spans="3:15" ht="21">
      <c r="C24" s="287"/>
      <c r="D24" s="13"/>
      <c r="E24" s="242"/>
      <c r="F24" s="13"/>
      <c r="G24" s="242"/>
      <c r="H24" s="13"/>
      <c r="M24" s="242"/>
      <c r="N24" s="13"/>
      <c r="O24" s="242"/>
    </row>
    <row r="25" spans="5:15" ht="18.75">
      <c r="E25" s="288"/>
      <c r="F25" s="57"/>
      <c r="G25" s="242"/>
      <c r="M25" s="27"/>
      <c r="N25" s="57"/>
      <c r="O25" s="242"/>
    </row>
    <row r="26" spans="2:15" ht="21">
      <c r="B26" s="289"/>
      <c r="C26" s="290"/>
      <c r="D26" s="291"/>
      <c r="E26" s="292"/>
      <c r="G26" s="293"/>
      <c r="O26" s="293"/>
    </row>
    <row r="27" spans="2:15" ht="21">
      <c r="B27" s="289"/>
      <c r="C27" s="189"/>
      <c r="D27" s="159"/>
      <c r="E27" s="288"/>
      <c r="F27" s="13"/>
      <c r="G27" s="13"/>
      <c r="O27" s="13"/>
    </row>
    <row r="28" spans="2:15" ht="21">
      <c r="B28" s="289"/>
      <c r="C28" s="189"/>
      <c r="D28" s="159"/>
      <c r="E28" s="288"/>
      <c r="F28" s="13"/>
      <c r="G28" s="27"/>
      <c r="O28" s="27"/>
    </row>
    <row r="29" spans="2:7" ht="21">
      <c r="B29" s="289"/>
      <c r="C29" s="189"/>
      <c r="D29" s="159"/>
      <c r="E29" s="288"/>
      <c r="F29" s="13"/>
      <c r="G29" s="27"/>
    </row>
    <row r="30" spans="2:6" ht="18.75">
      <c r="B30" s="289"/>
      <c r="C30" s="20"/>
      <c r="D30" s="294"/>
      <c r="E30" s="174"/>
      <c r="F30" s="13"/>
    </row>
    <row r="31" spans="2:6" ht="18.75">
      <c r="B31" s="289"/>
      <c r="C31" s="20"/>
      <c r="D31" s="20"/>
      <c r="E31" s="288"/>
      <c r="F31" s="13"/>
    </row>
    <row r="32" spans="2:5" ht="21">
      <c r="B32" s="289"/>
      <c r="C32" s="289"/>
      <c r="D32" s="289"/>
      <c r="E32" s="295"/>
    </row>
  </sheetData>
  <sheetProtection/>
  <mergeCells count="2">
    <mergeCell ref="A1:H1"/>
    <mergeCell ref="A2:H2"/>
  </mergeCells>
  <printOptions/>
  <pageMargins left="0.39" right="0.2755905511811024" top="0.15748031496062992" bottom="0.15748031496062992" header="0.15748031496062992" footer="0.1574803149606299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">
      <selection activeCell="E6" sqref="E6"/>
    </sheetView>
  </sheetViews>
  <sheetFormatPr defaultColWidth="9.140625" defaultRowHeight="12.75"/>
  <cols>
    <col min="1" max="1" width="7.28125" style="13" customWidth="1"/>
    <col min="2" max="2" width="30.421875" style="48" customWidth="1"/>
    <col min="3" max="3" width="14.140625" style="48" customWidth="1"/>
    <col min="4" max="4" width="11.140625" style="48" customWidth="1"/>
    <col min="5" max="5" width="12.421875" style="48" customWidth="1"/>
    <col min="6" max="6" width="12.57421875" style="48" customWidth="1"/>
    <col min="7" max="7" width="10.00390625" style="48" customWidth="1"/>
    <col min="8" max="8" width="9.57421875" style="13" bestFit="1" customWidth="1"/>
    <col min="9" max="9" width="9.140625" style="48" customWidth="1"/>
    <col min="10" max="10" width="14.00390625" style="27" customWidth="1"/>
    <col min="11" max="11" width="11.8515625" style="48" customWidth="1"/>
    <col min="12" max="12" width="11.28125" style="48" customWidth="1"/>
    <col min="13" max="13" width="11.00390625" style="48" customWidth="1"/>
    <col min="14" max="16384" width="9.140625" style="48" customWidth="1"/>
  </cols>
  <sheetData>
    <row r="1" spans="1:10" s="49" customFormat="1" ht="21">
      <c r="A1" s="657" t="s">
        <v>780</v>
      </c>
      <c r="B1" s="657"/>
      <c r="C1" s="657"/>
      <c r="D1" s="657"/>
      <c r="E1" s="657"/>
      <c r="F1" s="657"/>
      <c r="G1" s="657"/>
      <c r="H1" s="657"/>
      <c r="J1" s="27"/>
    </row>
    <row r="2" spans="1:8" ht="18.75">
      <c r="A2" s="657" t="s">
        <v>1278</v>
      </c>
      <c r="B2" s="657"/>
      <c r="C2" s="657"/>
      <c r="D2" s="657"/>
      <c r="E2" s="657"/>
      <c r="F2" s="657"/>
      <c r="G2" s="657"/>
      <c r="H2" s="657"/>
    </row>
    <row r="3" spans="1:8" ht="18.75">
      <c r="A3" s="261" t="s">
        <v>402</v>
      </c>
      <c r="B3" s="261"/>
      <c r="C3" s="261"/>
      <c r="D3" s="261"/>
      <c r="E3" s="262"/>
      <c r="F3" s="263" t="s">
        <v>434</v>
      </c>
      <c r="G3" s="263" t="s">
        <v>993</v>
      </c>
      <c r="H3" s="263"/>
    </row>
    <row r="4" spans="1:7" ht="21">
      <c r="A4" s="660" t="s">
        <v>6</v>
      </c>
      <c r="B4" s="662" t="s">
        <v>4</v>
      </c>
      <c r="C4" s="523" t="s">
        <v>7</v>
      </c>
      <c r="D4" s="662" t="s">
        <v>107</v>
      </c>
      <c r="E4" s="662" t="s">
        <v>883</v>
      </c>
      <c r="F4" s="662" t="s">
        <v>2</v>
      </c>
      <c r="G4" s="268" t="s">
        <v>3</v>
      </c>
    </row>
    <row r="5" spans="1:7" ht="21">
      <c r="A5" s="661"/>
      <c r="B5" s="663"/>
      <c r="C5" s="524"/>
      <c r="D5" s="663"/>
      <c r="E5" s="663"/>
      <c r="F5" s="663"/>
      <c r="G5" s="273"/>
    </row>
    <row r="6" spans="1:12" ht="21">
      <c r="A6" s="363"/>
      <c r="B6" s="336" t="s">
        <v>1004</v>
      </c>
      <c r="C6" s="337"/>
      <c r="D6" s="338"/>
      <c r="E6" s="335"/>
      <c r="F6" s="333"/>
      <c r="G6" s="497"/>
      <c r="H6" s="453"/>
      <c r="L6" s="13"/>
    </row>
    <row r="7" spans="1:12" ht="18.75">
      <c r="A7" s="363" t="s">
        <v>1254</v>
      </c>
      <c r="B7" s="478" t="s">
        <v>994</v>
      </c>
      <c r="C7" s="498">
        <v>198000</v>
      </c>
      <c r="D7" s="498">
        <v>198000</v>
      </c>
      <c r="E7" s="498"/>
      <c r="F7" s="449">
        <f>C7-D7-E7</f>
        <v>0</v>
      </c>
      <c r="G7" s="519">
        <v>7011005166</v>
      </c>
      <c r="H7" s="13" t="s">
        <v>1217</v>
      </c>
      <c r="L7" s="13"/>
    </row>
    <row r="8" spans="1:12" ht="18.75">
      <c r="A8" s="363" t="s">
        <v>1211</v>
      </c>
      <c r="B8" s="478" t="s">
        <v>995</v>
      </c>
      <c r="C8" s="498">
        <v>396000</v>
      </c>
      <c r="D8" s="498">
        <v>396000</v>
      </c>
      <c r="E8" s="498"/>
      <c r="F8" s="449">
        <f aca="true" t="shared" si="0" ref="F8:F17">C8-D8-E8</f>
        <v>0</v>
      </c>
      <c r="G8" s="519">
        <v>7010815670</v>
      </c>
      <c r="L8" s="13"/>
    </row>
    <row r="9" spans="1:12" ht="21">
      <c r="A9" s="363" t="s">
        <v>1260</v>
      </c>
      <c r="B9" s="503" t="s">
        <v>996</v>
      </c>
      <c r="C9" s="498">
        <v>455400</v>
      </c>
      <c r="D9" s="498">
        <v>455400</v>
      </c>
      <c r="E9" s="498"/>
      <c r="F9" s="449">
        <f t="shared" si="0"/>
        <v>0</v>
      </c>
      <c r="G9" s="519">
        <v>7010816901</v>
      </c>
      <c r="L9" s="13"/>
    </row>
    <row r="10" spans="1:12" ht="18.75">
      <c r="A10" s="363" t="s">
        <v>1261</v>
      </c>
      <c r="B10" s="478" t="s">
        <v>997</v>
      </c>
      <c r="C10" s="498">
        <v>455400</v>
      </c>
      <c r="D10" s="498">
        <v>455400</v>
      </c>
      <c r="E10" s="498"/>
      <c r="F10" s="449">
        <f t="shared" si="0"/>
        <v>0</v>
      </c>
      <c r="G10" s="519">
        <v>7011003707</v>
      </c>
      <c r="H10" s="13" t="s">
        <v>1226</v>
      </c>
      <c r="L10" s="13"/>
    </row>
    <row r="11" spans="1:12" ht="18.75">
      <c r="A11" s="363" t="s">
        <v>1229</v>
      </c>
      <c r="B11" s="478" t="s">
        <v>819</v>
      </c>
      <c r="C11" s="498">
        <v>455400</v>
      </c>
      <c r="D11" s="498">
        <v>455400</v>
      </c>
      <c r="E11" s="498"/>
      <c r="F11" s="449">
        <f t="shared" si="0"/>
        <v>0</v>
      </c>
      <c r="G11" s="519">
        <v>7010970862</v>
      </c>
      <c r="H11" s="13" t="s">
        <v>1217</v>
      </c>
      <c r="L11" s="13"/>
    </row>
    <row r="12" spans="1:12" ht="18.75">
      <c r="A12" s="363" t="s">
        <v>1195</v>
      </c>
      <c r="B12" s="478" t="s">
        <v>998</v>
      </c>
      <c r="C12" s="498">
        <v>455400</v>
      </c>
      <c r="D12" s="498">
        <v>455400</v>
      </c>
      <c r="E12" s="498"/>
      <c r="F12" s="449">
        <f t="shared" si="0"/>
        <v>0</v>
      </c>
      <c r="G12" s="519">
        <v>7010816686</v>
      </c>
      <c r="L12" s="13"/>
    </row>
    <row r="13" spans="1:12" ht="18.75">
      <c r="A13" s="363" t="s">
        <v>1194</v>
      </c>
      <c r="B13" s="478" t="s">
        <v>999</v>
      </c>
      <c r="C13" s="498">
        <v>455400</v>
      </c>
      <c r="D13" s="498">
        <v>455400</v>
      </c>
      <c r="E13" s="498"/>
      <c r="F13" s="449">
        <f t="shared" si="0"/>
        <v>0</v>
      </c>
      <c r="G13" s="519">
        <v>7010815014</v>
      </c>
      <c r="L13" s="13"/>
    </row>
    <row r="14" spans="1:12" ht="18.75">
      <c r="A14" s="363" t="s">
        <v>1212</v>
      </c>
      <c r="B14" s="478" t="s">
        <v>1000</v>
      </c>
      <c r="C14" s="498">
        <v>455400</v>
      </c>
      <c r="D14" s="498">
        <v>455400</v>
      </c>
      <c r="E14" s="498"/>
      <c r="F14" s="449">
        <f t="shared" si="0"/>
        <v>0</v>
      </c>
      <c r="G14" s="519">
        <v>7010815682</v>
      </c>
      <c r="L14" s="13"/>
    </row>
    <row r="15" spans="1:12" ht="18.75">
      <c r="A15" s="363" t="s">
        <v>1259</v>
      </c>
      <c r="B15" s="478" t="s">
        <v>1001</v>
      </c>
      <c r="C15" s="498">
        <v>455400</v>
      </c>
      <c r="D15" s="498">
        <v>455400</v>
      </c>
      <c r="E15" s="498"/>
      <c r="F15" s="449">
        <f t="shared" si="0"/>
        <v>0</v>
      </c>
      <c r="G15" s="519">
        <v>7010999107</v>
      </c>
      <c r="H15" s="13" t="s">
        <v>1217</v>
      </c>
      <c r="L15" s="13"/>
    </row>
    <row r="16" spans="1:12" ht="18.75">
      <c r="A16" s="363" t="s">
        <v>1272</v>
      </c>
      <c r="B16" s="478" t="s">
        <v>1002</v>
      </c>
      <c r="C16" s="498">
        <v>455400</v>
      </c>
      <c r="D16" s="498">
        <v>455400</v>
      </c>
      <c r="E16" s="498"/>
      <c r="F16" s="449">
        <f t="shared" si="0"/>
        <v>0</v>
      </c>
      <c r="G16" s="519">
        <v>7010984395</v>
      </c>
      <c r="H16" s="13" t="s">
        <v>1216</v>
      </c>
      <c r="L16" s="13"/>
    </row>
    <row r="17" spans="1:12" ht="18.75">
      <c r="A17" s="363" t="s">
        <v>1258</v>
      </c>
      <c r="B17" s="478" t="s">
        <v>1003</v>
      </c>
      <c r="C17" s="498">
        <v>455400</v>
      </c>
      <c r="D17" s="498">
        <v>455400</v>
      </c>
      <c r="E17" s="498"/>
      <c r="F17" s="449">
        <f t="shared" si="0"/>
        <v>0</v>
      </c>
      <c r="G17" s="519">
        <v>7010986713</v>
      </c>
      <c r="H17" s="13" t="s">
        <v>1217</v>
      </c>
      <c r="L17" s="13"/>
    </row>
    <row r="18" spans="1:12" ht="18.75">
      <c r="A18" s="363"/>
      <c r="B18" s="478"/>
      <c r="C18" s="498"/>
      <c r="D18" s="498"/>
      <c r="E18" s="498"/>
      <c r="F18" s="449"/>
      <c r="G18" s="519"/>
      <c r="L18" s="13"/>
    </row>
    <row r="19" spans="1:12" ht="18.75">
      <c r="A19" s="363"/>
      <c r="B19" s="478"/>
      <c r="C19" s="498"/>
      <c r="D19" s="498"/>
      <c r="E19" s="498"/>
      <c r="F19" s="449"/>
      <c r="G19" s="519"/>
      <c r="L19" s="13"/>
    </row>
    <row r="20" spans="1:12" ht="18.75">
      <c r="A20" s="363"/>
      <c r="B20" s="478"/>
      <c r="C20" s="498"/>
      <c r="D20" s="498"/>
      <c r="E20" s="498"/>
      <c r="F20" s="449"/>
      <c r="G20" s="519"/>
      <c r="L20" s="13"/>
    </row>
    <row r="21" spans="1:12" ht="18.75">
      <c r="A21" s="363"/>
      <c r="B21" s="478"/>
      <c r="C21" s="498"/>
      <c r="D21" s="498"/>
      <c r="E21" s="498"/>
      <c r="F21" s="449"/>
      <c r="G21" s="276"/>
      <c r="L21" s="13"/>
    </row>
    <row r="22" spans="1:12" ht="18.75">
      <c r="A22" s="363"/>
      <c r="B22" s="334"/>
      <c r="C22" s="498"/>
      <c r="D22" s="498"/>
      <c r="E22" s="498"/>
      <c r="F22" s="449"/>
      <c r="G22" s="276"/>
      <c r="L22" s="13"/>
    </row>
    <row r="23" spans="1:12" ht="18.75">
      <c r="A23" s="509"/>
      <c r="B23" s="510"/>
      <c r="C23" s="499"/>
      <c r="D23" s="499"/>
      <c r="E23" s="500"/>
      <c r="F23" s="501"/>
      <c r="G23" s="274"/>
      <c r="L23" s="13"/>
    </row>
    <row r="24" spans="1:12" ht="19.5" thickBot="1">
      <c r="A24" s="364"/>
      <c r="B24" s="350" t="s">
        <v>284</v>
      </c>
      <c r="C24" s="502">
        <f>SUM(C7:C22)</f>
        <v>4692600</v>
      </c>
      <c r="D24" s="502">
        <f>SUM(D7:D22)</f>
        <v>4692600</v>
      </c>
      <c r="E24" s="493">
        <f>SUM(E7:E22)</f>
        <v>0</v>
      </c>
      <c r="F24" s="521">
        <f>C24-E24</f>
        <v>4692600</v>
      </c>
      <c r="G24" s="274"/>
      <c r="L24" s="13"/>
    </row>
    <row r="25" spans="2:14" ht="21.75" thickTop="1">
      <c r="B25" s="289"/>
      <c r="C25" s="189"/>
      <c r="D25" s="288"/>
      <c r="E25" s="13"/>
      <c r="F25" s="13"/>
      <c r="N25" s="13"/>
    </row>
    <row r="26" spans="2:14" ht="21">
      <c r="B26" s="289"/>
      <c r="C26" s="189"/>
      <c r="D26" s="288"/>
      <c r="E26" s="13"/>
      <c r="F26" s="27"/>
      <c r="N26" s="27"/>
    </row>
    <row r="27" spans="2:6" ht="21">
      <c r="B27" s="289"/>
      <c r="C27" s="189"/>
      <c r="D27" s="288"/>
      <c r="E27" s="13"/>
      <c r="F27" s="27"/>
    </row>
    <row r="28" spans="2:5" ht="18.75">
      <c r="B28" s="289"/>
      <c r="C28" s="20"/>
      <c r="D28" s="174"/>
      <c r="E28" s="13"/>
    </row>
    <row r="29" spans="2:5" ht="18.75">
      <c r="B29" s="289"/>
      <c r="C29" s="20"/>
      <c r="D29" s="288"/>
      <c r="E29" s="13"/>
    </row>
    <row r="30" spans="2:4" ht="21">
      <c r="B30" s="289"/>
      <c r="C30" s="289"/>
      <c r="D30" s="295"/>
    </row>
  </sheetData>
  <sheetProtection/>
  <mergeCells count="7">
    <mergeCell ref="A1:H1"/>
    <mergeCell ref="A2:H2"/>
    <mergeCell ref="A4:A5"/>
    <mergeCell ref="B4:B5"/>
    <mergeCell ref="D4:D5"/>
    <mergeCell ref="E4:E5"/>
    <mergeCell ref="F4:F5"/>
  </mergeCells>
  <printOptions/>
  <pageMargins left="0.39" right="0.2755905511811024" top="0.15748031496062992" bottom="0.15748031496062992" header="0.15748031496062992" footer="0.1574803149606299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B1">
      <selection activeCell="B2" sqref="B2:I2"/>
    </sheetView>
  </sheetViews>
  <sheetFormatPr defaultColWidth="9.140625" defaultRowHeight="12.75"/>
  <cols>
    <col min="1" max="1" width="7.7109375" style="48" customWidth="1"/>
    <col min="2" max="2" width="7.28125" style="58" customWidth="1"/>
    <col min="3" max="3" width="26.7109375" style="48" customWidth="1"/>
    <col min="4" max="4" width="12.00390625" style="48" customWidth="1"/>
    <col min="5" max="5" width="11.140625" style="48" customWidth="1"/>
    <col min="6" max="6" width="10.140625" style="48" customWidth="1"/>
    <col min="7" max="7" width="9.421875" style="48" customWidth="1"/>
    <col min="8" max="8" width="10.28125" style="48" customWidth="1"/>
    <col min="9" max="9" width="9.57421875" style="13" bestFit="1" customWidth="1"/>
    <col min="10" max="10" width="9.140625" style="48" customWidth="1"/>
    <col min="11" max="11" width="14.00390625" style="27" customWidth="1"/>
    <col min="12" max="12" width="11.8515625" style="48" customWidth="1"/>
    <col min="13" max="13" width="11.28125" style="48" customWidth="1"/>
    <col min="14" max="14" width="11.00390625" style="48" customWidth="1"/>
    <col min="15" max="16384" width="9.140625" style="48" customWidth="1"/>
  </cols>
  <sheetData>
    <row r="1" spans="2:11" s="49" customFormat="1" ht="21">
      <c r="B1" s="606" t="s">
        <v>780</v>
      </c>
      <c r="C1" s="261"/>
      <c r="D1" s="261"/>
      <c r="E1" s="261"/>
      <c r="F1" s="261"/>
      <c r="G1" s="261"/>
      <c r="H1" s="261"/>
      <c r="I1" s="261"/>
      <c r="K1" s="27"/>
    </row>
    <row r="2" spans="2:9" ht="18.75">
      <c r="B2" s="658" t="s">
        <v>1274</v>
      </c>
      <c r="C2" s="658"/>
      <c r="D2" s="658"/>
      <c r="E2" s="658"/>
      <c r="F2" s="658"/>
      <c r="G2" s="658"/>
      <c r="H2" s="658"/>
      <c r="I2" s="658"/>
    </row>
    <row r="3" spans="2:9" ht="18.75">
      <c r="B3" s="606" t="s">
        <v>402</v>
      </c>
      <c r="C3" s="261"/>
      <c r="D3" s="261"/>
      <c r="E3" s="261"/>
      <c r="F3" s="262"/>
      <c r="G3" s="263" t="s">
        <v>434</v>
      </c>
      <c r="H3" s="263" t="s">
        <v>870</v>
      </c>
      <c r="I3" s="263"/>
    </row>
    <row r="4" spans="1:8" ht="21">
      <c r="A4" s="660" t="s">
        <v>23</v>
      </c>
      <c r="B4" s="664" t="s">
        <v>6</v>
      </c>
      <c r="C4" s="662" t="s">
        <v>4</v>
      </c>
      <c r="D4" s="495" t="s">
        <v>7</v>
      </c>
      <c r="E4" s="662" t="s">
        <v>107</v>
      </c>
      <c r="F4" s="662" t="s">
        <v>86</v>
      </c>
      <c r="G4" s="662" t="s">
        <v>2</v>
      </c>
      <c r="H4" s="268" t="s">
        <v>3</v>
      </c>
    </row>
    <row r="5" spans="1:8" ht="21">
      <c r="A5" s="661"/>
      <c r="B5" s="665"/>
      <c r="C5" s="663"/>
      <c r="D5" s="496"/>
      <c r="E5" s="663"/>
      <c r="F5" s="663"/>
      <c r="G5" s="663"/>
      <c r="H5" s="273"/>
    </row>
    <row r="6" spans="1:13" ht="21">
      <c r="A6" s="363"/>
      <c r="B6" s="607"/>
      <c r="C6" s="336"/>
      <c r="D6" s="337"/>
      <c r="E6" s="338"/>
      <c r="F6" s="335"/>
      <c r="G6" s="333"/>
      <c r="H6" s="275"/>
      <c r="I6" s="275"/>
      <c r="M6" s="13"/>
    </row>
    <row r="7" spans="1:13" ht="21">
      <c r="A7" s="363"/>
      <c r="B7" s="607">
        <v>1</v>
      </c>
      <c r="C7" s="334" t="s">
        <v>871</v>
      </c>
      <c r="D7" s="337">
        <v>495000</v>
      </c>
      <c r="E7" s="337"/>
      <c r="F7" s="337"/>
      <c r="G7" s="335">
        <v>495000</v>
      </c>
      <c r="H7" s="276" t="s">
        <v>751</v>
      </c>
      <c r="M7" s="13"/>
    </row>
    <row r="8" spans="1:13" ht="21">
      <c r="A8" s="454" t="s">
        <v>1019</v>
      </c>
      <c r="B8" s="607" t="s">
        <v>1026</v>
      </c>
      <c r="C8" s="334" t="s">
        <v>1027</v>
      </c>
      <c r="D8" s="337"/>
      <c r="E8" s="337">
        <v>495000</v>
      </c>
      <c r="F8" s="337"/>
      <c r="G8" s="335">
        <v>0</v>
      </c>
      <c r="H8" s="276"/>
      <c r="M8" s="13"/>
    </row>
    <row r="9" spans="1:13" ht="21">
      <c r="A9" s="363"/>
      <c r="B9" s="607"/>
      <c r="C9" s="334"/>
      <c r="D9" s="337"/>
      <c r="E9" s="337"/>
      <c r="F9" s="337"/>
      <c r="G9" s="335"/>
      <c r="H9" s="276"/>
      <c r="M9" s="13"/>
    </row>
    <row r="10" spans="1:13" ht="21">
      <c r="A10" s="363"/>
      <c r="B10" s="607">
        <v>1</v>
      </c>
      <c r="C10" s="334" t="s">
        <v>872</v>
      </c>
      <c r="D10" s="337">
        <v>103500</v>
      </c>
      <c r="E10" s="337"/>
      <c r="F10" s="337"/>
      <c r="G10" s="337">
        <v>103500</v>
      </c>
      <c r="H10" s="522">
        <v>7010758137</v>
      </c>
      <c r="M10" s="13"/>
    </row>
    <row r="11" spans="1:13" ht="21">
      <c r="A11" s="363"/>
      <c r="B11" s="607" t="s">
        <v>1187</v>
      </c>
      <c r="C11" s="334" t="s">
        <v>1186</v>
      </c>
      <c r="D11" s="337"/>
      <c r="E11" s="337">
        <v>103500</v>
      </c>
      <c r="F11" s="337"/>
      <c r="G11" s="335">
        <v>0</v>
      </c>
      <c r="H11" s="274"/>
      <c r="M11" s="13"/>
    </row>
    <row r="12" spans="1:13" ht="21">
      <c r="A12" s="363"/>
      <c r="B12" s="607"/>
      <c r="C12" s="334"/>
      <c r="D12" s="340"/>
      <c r="E12" s="341"/>
      <c r="F12" s="342"/>
      <c r="G12" s="343"/>
      <c r="H12" s="274"/>
      <c r="M12" s="13"/>
    </row>
    <row r="13" spans="1:13" ht="21">
      <c r="A13" s="363"/>
      <c r="B13" s="607"/>
      <c r="C13" s="334"/>
      <c r="D13" s="344"/>
      <c r="E13" s="344"/>
      <c r="F13" s="345"/>
      <c r="G13" s="346"/>
      <c r="H13" s="274"/>
      <c r="M13" s="13"/>
    </row>
    <row r="14" spans="1:13" ht="21">
      <c r="A14" s="363"/>
      <c r="B14" s="607"/>
      <c r="C14" s="334"/>
      <c r="D14" s="347"/>
      <c r="E14" s="347"/>
      <c r="F14" s="348"/>
      <c r="G14" s="349"/>
      <c r="H14" s="274"/>
      <c r="M14" s="13"/>
    </row>
    <row r="15" spans="1:13" ht="21.75" thickBot="1">
      <c r="A15" s="364"/>
      <c r="B15" s="608"/>
      <c r="C15" s="350" t="s">
        <v>284</v>
      </c>
      <c r="D15" s="351">
        <f>SUM(D7:D13)</f>
        <v>598500</v>
      </c>
      <c r="E15" s="351">
        <f>SUM(E7:E13)</f>
        <v>598500</v>
      </c>
      <c r="F15" s="351">
        <v>0</v>
      </c>
      <c r="G15" s="351">
        <f>D15-E15</f>
        <v>0</v>
      </c>
      <c r="H15" s="274"/>
      <c r="M15" s="13"/>
    </row>
    <row r="16" spans="3:15" ht="21.75" thickTop="1">
      <c r="C16" s="289"/>
      <c r="D16" s="189"/>
      <c r="E16" s="288"/>
      <c r="F16" s="13"/>
      <c r="G16" s="13"/>
      <c r="O16" s="13"/>
    </row>
    <row r="17" spans="3:15" ht="21">
      <c r="C17" s="289"/>
      <c r="D17" s="189"/>
      <c r="E17" s="288"/>
      <c r="F17" s="13"/>
      <c r="G17" s="27"/>
      <c r="O17" s="27"/>
    </row>
    <row r="18" spans="3:7" ht="21">
      <c r="C18" s="289"/>
      <c r="D18" s="189"/>
      <c r="E18" s="288"/>
      <c r="F18" s="13"/>
      <c r="G18" s="27"/>
    </row>
    <row r="19" spans="3:6" ht="18.75">
      <c r="C19" s="289"/>
      <c r="D19" s="20"/>
      <c r="E19" s="174"/>
      <c r="F19" s="13"/>
    </row>
    <row r="20" spans="3:6" ht="18.75">
      <c r="C20" s="289"/>
      <c r="D20" s="20"/>
      <c r="E20" s="288"/>
      <c r="F20" s="13"/>
    </row>
    <row r="21" spans="3:5" ht="21">
      <c r="C21" s="289"/>
      <c r="D21" s="289"/>
      <c r="E21" s="295"/>
    </row>
  </sheetData>
  <sheetProtection/>
  <mergeCells count="7">
    <mergeCell ref="B2:I2"/>
    <mergeCell ref="A4:A5"/>
    <mergeCell ref="B4:B5"/>
    <mergeCell ref="C4:C5"/>
    <mergeCell ref="E4:E5"/>
    <mergeCell ref="F4:F5"/>
    <mergeCell ref="G4:G5"/>
  </mergeCells>
  <printOptions/>
  <pageMargins left="0.39" right="0.2755905511811024" top="0.15748031496062992" bottom="0.15748031496062992" header="0.15748031496062992" footer="0.1574803149606299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1">
      <selection activeCell="A2" sqref="A2:H2"/>
    </sheetView>
  </sheetViews>
  <sheetFormatPr defaultColWidth="9.140625" defaultRowHeight="12.75"/>
  <cols>
    <col min="1" max="1" width="7.28125" style="13" customWidth="1"/>
    <col min="2" max="2" width="29.00390625" style="48" customWidth="1"/>
    <col min="3" max="3" width="14.57421875" style="48" customWidth="1"/>
    <col min="4" max="4" width="11.140625" style="48" customWidth="1"/>
    <col min="5" max="5" width="10.140625" style="48" customWidth="1"/>
    <col min="6" max="6" width="10.8515625" style="48" customWidth="1"/>
    <col min="7" max="7" width="11.421875" style="48" customWidth="1"/>
    <col min="8" max="8" width="9.57421875" style="13" bestFit="1" customWidth="1"/>
    <col min="9" max="9" width="9.140625" style="48" customWidth="1"/>
    <col min="10" max="10" width="14.00390625" style="27" customWidth="1"/>
    <col min="11" max="11" width="11.8515625" style="48" customWidth="1"/>
    <col min="12" max="12" width="11.28125" style="48" customWidth="1"/>
    <col min="13" max="13" width="11.00390625" style="48" customWidth="1"/>
    <col min="14" max="16384" width="9.140625" style="48" customWidth="1"/>
  </cols>
  <sheetData>
    <row r="1" spans="1:10" s="49" customFormat="1" ht="23.25">
      <c r="A1" s="362" t="s">
        <v>775</v>
      </c>
      <c r="B1" s="361"/>
      <c r="C1" s="361"/>
      <c r="D1" s="361"/>
      <c r="E1" s="361"/>
      <c r="F1" s="261"/>
      <c r="G1" s="261"/>
      <c r="H1" s="13"/>
      <c r="J1" s="27"/>
    </row>
    <row r="2" spans="1:8" ht="18.75">
      <c r="A2" s="658" t="s">
        <v>1274</v>
      </c>
      <c r="B2" s="658"/>
      <c r="C2" s="658"/>
      <c r="D2" s="658"/>
      <c r="E2" s="658"/>
      <c r="F2" s="658"/>
      <c r="G2" s="658"/>
      <c r="H2" s="658"/>
    </row>
    <row r="3" spans="1:7" ht="18.75">
      <c r="A3" s="261" t="s">
        <v>402</v>
      </c>
      <c r="B3" s="261"/>
      <c r="C3" s="261"/>
      <c r="D3" s="262"/>
      <c r="E3" s="261"/>
      <c r="F3" s="263" t="s">
        <v>761</v>
      </c>
      <c r="G3" s="263"/>
    </row>
    <row r="4" spans="1:7" ht="21">
      <c r="A4" s="660" t="s">
        <v>6</v>
      </c>
      <c r="B4" s="662" t="s">
        <v>4</v>
      </c>
      <c r="C4" s="495" t="s">
        <v>7</v>
      </c>
      <c r="D4" s="662" t="s">
        <v>107</v>
      </c>
      <c r="E4" s="662" t="s">
        <v>593</v>
      </c>
      <c r="F4" s="662" t="s">
        <v>2</v>
      </c>
      <c r="G4" s="268" t="s">
        <v>3</v>
      </c>
    </row>
    <row r="5" spans="1:7" ht="21">
      <c r="A5" s="661"/>
      <c r="B5" s="663"/>
      <c r="C5" s="496"/>
      <c r="D5" s="663"/>
      <c r="E5" s="663"/>
      <c r="F5" s="663"/>
      <c r="G5" s="273"/>
    </row>
    <row r="6" spans="1:12" ht="21">
      <c r="A6" s="363"/>
      <c r="B6" s="336" t="s">
        <v>558</v>
      </c>
      <c r="C6" s="337"/>
      <c r="D6" s="338"/>
      <c r="E6" s="335"/>
      <c r="F6" s="333"/>
      <c r="G6" s="275"/>
      <c r="H6" s="275"/>
      <c r="L6" s="13"/>
    </row>
    <row r="7" spans="1:12" ht="21">
      <c r="A7" s="363">
        <v>1</v>
      </c>
      <c r="B7" s="334" t="s">
        <v>762</v>
      </c>
      <c r="C7" s="337">
        <v>416900</v>
      </c>
      <c r="D7" s="337"/>
      <c r="E7" s="337"/>
      <c r="F7" s="335">
        <f>C7</f>
        <v>416900</v>
      </c>
      <c r="G7" s="276" t="s">
        <v>751</v>
      </c>
      <c r="L7" s="13"/>
    </row>
    <row r="8" spans="1:12" ht="21">
      <c r="A8" s="363" t="s">
        <v>764</v>
      </c>
      <c r="B8" s="334" t="s">
        <v>765</v>
      </c>
      <c r="C8" s="337"/>
      <c r="D8" s="337">
        <v>416900</v>
      </c>
      <c r="E8" s="337"/>
      <c r="F8" s="335">
        <f>F7-D8</f>
        <v>0</v>
      </c>
      <c r="G8" s="276"/>
      <c r="L8" s="13"/>
    </row>
    <row r="9" spans="1:12" ht="21">
      <c r="A9" s="363"/>
      <c r="B9" s="334"/>
      <c r="C9" s="337"/>
      <c r="D9" s="337"/>
      <c r="E9" s="337"/>
      <c r="F9" s="335"/>
      <c r="G9" s="276"/>
      <c r="L9" s="13"/>
    </row>
    <row r="10" spans="1:12" ht="21">
      <c r="A10" s="363"/>
      <c r="B10" s="334"/>
      <c r="C10" s="337"/>
      <c r="D10" s="337"/>
      <c r="E10" s="337"/>
      <c r="F10" s="335"/>
      <c r="G10" s="276"/>
      <c r="L10" s="13"/>
    </row>
    <row r="11" spans="1:12" ht="21">
      <c r="A11" s="363">
        <v>2</v>
      </c>
      <c r="B11" s="334" t="s">
        <v>763</v>
      </c>
      <c r="C11" s="337">
        <v>560000</v>
      </c>
      <c r="D11" s="337"/>
      <c r="E11" s="337"/>
      <c r="F11" s="335">
        <f>C11</f>
        <v>560000</v>
      </c>
      <c r="G11" s="274" t="s">
        <v>751</v>
      </c>
      <c r="L11" s="13"/>
    </row>
    <row r="12" spans="1:12" ht="21">
      <c r="A12" s="363"/>
      <c r="B12" s="334" t="s">
        <v>1184</v>
      </c>
      <c r="C12" s="340"/>
      <c r="D12" s="341"/>
      <c r="E12" s="342">
        <v>560000</v>
      </c>
      <c r="F12" s="343"/>
      <c r="G12" s="365" t="s">
        <v>1185</v>
      </c>
      <c r="L12" s="13"/>
    </row>
    <row r="13" spans="1:12" ht="21">
      <c r="A13" s="363"/>
      <c r="B13" s="334"/>
      <c r="C13" s="344"/>
      <c r="D13" s="344"/>
      <c r="E13" s="345"/>
      <c r="F13" s="346"/>
      <c r="G13" s="605">
        <v>22155</v>
      </c>
      <c r="L13" s="13"/>
    </row>
    <row r="14" spans="1:12" ht="21">
      <c r="A14" s="363"/>
      <c r="B14" s="334"/>
      <c r="C14" s="347"/>
      <c r="D14" s="347"/>
      <c r="E14" s="348"/>
      <c r="F14" s="349"/>
      <c r="G14" s="274"/>
      <c r="L14" s="13"/>
    </row>
    <row r="15" spans="1:12" ht="21.75" thickBot="1">
      <c r="A15" s="364"/>
      <c r="B15" s="350" t="s">
        <v>284</v>
      </c>
      <c r="C15" s="351">
        <f>SUM(C7:C13)</f>
        <v>976900</v>
      </c>
      <c r="D15" s="351">
        <f>SUM(D7:D13)</f>
        <v>416900</v>
      </c>
      <c r="E15" s="351">
        <f>SUM(E7:E13)</f>
        <v>560000</v>
      </c>
      <c r="F15" s="351">
        <f>C15-D15-E15</f>
        <v>0</v>
      </c>
      <c r="G15" s="274"/>
      <c r="L15" s="13"/>
    </row>
    <row r="16" spans="2:14" ht="21.75" thickTop="1">
      <c r="B16" s="289"/>
      <c r="C16" s="189"/>
      <c r="D16" s="288"/>
      <c r="E16" s="13"/>
      <c r="F16" s="13"/>
      <c r="N16" s="13"/>
    </row>
    <row r="17" spans="2:14" ht="21">
      <c r="B17" s="289"/>
      <c r="C17" s="189"/>
      <c r="D17" s="288"/>
      <c r="E17" s="13"/>
      <c r="F17" s="27"/>
      <c r="N17" s="27"/>
    </row>
    <row r="18" spans="2:6" ht="21">
      <c r="B18" s="289"/>
      <c r="C18" s="189"/>
      <c r="D18" s="288"/>
      <c r="E18" s="13"/>
      <c r="F18" s="27"/>
    </row>
    <row r="19" spans="2:5" ht="18.75">
      <c r="B19" s="289"/>
      <c r="C19" s="20"/>
      <c r="D19" s="174"/>
      <c r="E19" s="13"/>
    </row>
    <row r="20" spans="2:5" ht="18.75">
      <c r="B20" s="289"/>
      <c r="C20" s="20"/>
      <c r="D20" s="288"/>
      <c r="E20" s="13"/>
    </row>
    <row r="21" spans="2:4" ht="21">
      <c r="B21" s="289"/>
      <c r="C21" s="289"/>
      <c r="D21" s="295"/>
    </row>
  </sheetData>
  <sheetProtection/>
  <mergeCells count="6">
    <mergeCell ref="A4:A5"/>
    <mergeCell ref="B4:B5"/>
    <mergeCell ref="D4:D5"/>
    <mergeCell ref="E4:E5"/>
    <mergeCell ref="F4:F5"/>
    <mergeCell ref="A2:H2"/>
  </mergeCells>
  <printOptions/>
  <pageMargins left="0.39" right="0.2755905511811024" top="0.15748031496062992" bottom="0.15748031496062992" header="0.15748031496062992" footer="0.1574803149606299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21"/>
  <sheetViews>
    <sheetView tabSelected="1" zoomScalePageLayoutView="0" workbookViewId="0" topLeftCell="A1">
      <selection activeCell="F20" sqref="F20"/>
    </sheetView>
  </sheetViews>
  <sheetFormatPr defaultColWidth="9.140625" defaultRowHeight="12.75"/>
  <cols>
    <col min="1" max="1" width="9.140625" style="196" customWidth="1"/>
    <col min="2" max="2" width="7.28125" style="13" customWidth="1"/>
    <col min="3" max="3" width="29.00390625" style="48" customWidth="1"/>
    <col min="4" max="4" width="12.7109375" style="48" customWidth="1"/>
    <col min="5" max="5" width="12.28125" style="48" customWidth="1"/>
    <col min="6" max="6" width="10.140625" style="48" customWidth="1"/>
    <col min="7" max="7" width="10.8515625" style="196" customWidth="1"/>
    <col min="8" max="8" width="9.7109375" style="48" customWidth="1"/>
    <col min="9" max="9" width="9.57421875" style="13" bestFit="1" customWidth="1"/>
    <col min="10" max="10" width="9.140625" style="48" customWidth="1"/>
    <col min="11" max="11" width="14.00390625" style="27" customWidth="1"/>
    <col min="12" max="12" width="11.8515625" style="48" customWidth="1"/>
    <col min="13" max="13" width="11.28125" style="48" customWidth="1"/>
    <col min="14" max="14" width="11.00390625" style="48" customWidth="1"/>
    <col min="15" max="16384" width="9.140625" style="48" customWidth="1"/>
  </cols>
  <sheetData>
    <row r="1" spans="1:11" s="49" customFormat="1" ht="23.25">
      <c r="A1" s="196"/>
      <c r="B1" s="362" t="s">
        <v>775</v>
      </c>
      <c r="C1" s="361"/>
      <c r="D1" s="361"/>
      <c r="E1" s="361"/>
      <c r="F1" s="361"/>
      <c r="G1" s="297"/>
      <c r="H1" s="261"/>
      <c r="I1" s="13"/>
      <c r="K1" s="27"/>
    </row>
    <row r="2" spans="2:9" ht="18.75">
      <c r="B2" s="658" t="s">
        <v>1274</v>
      </c>
      <c r="C2" s="658"/>
      <c r="D2" s="658"/>
      <c r="E2" s="658"/>
      <c r="F2" s="658"/>
      <c r="G2" s="658"/>
      <c r="H2" s="658"/>
      <c r="I2" s="658"/>
    </row>
    <row r="3" spans="2:8" ht="18.75">
      <c r="B3" s="261" t="s">
        <v>402</v>
      </c>
      <c r="C3" s="261"/>
      <c r="D3" s="261"/>
      <c r="E3" s="262"/>
      <c r="F3" s="261"/>
      <c r="G3" s="298" t="s">
        <v>761</v>
      </c>
      <c r="H3" s="263"/>
    </row>
    <row r="4" spans="1:8" ht="21">
      <c r="A4" s="662" t="s">
        <v>23</v>
      </c>
      <c r="B4" s="660" t="s">
        <v>6</v>
      </c>
      <c r="C4" s="662" t="s">
        <v>4</v>
      </c>
      <c r="D4" s="447" t="s">
        <v>7</v>
      </c>
      <c r="E4" s="662" t="s">
        <v>107</v>
      </c>
      <c r="F4" s="662" t="s">
        <v>85</v>
      </c>
      <c r="G4" s="662" t="s">
        <v>2</v>
      </c>
      <c r="H4" s="268" t="s">
        <v>3</v>
      </c>
    </row>
    <row r="5" spans="1:8" ht="21">
      <c r="A5" s="663"/>
      <c r="B5" s="661"/>
      <c r="C5" s="663"/>
      <c r="D5" s="448"/>
      <c r="E5" s="663"/>
      <c r="F5" s="663"/>
      <c r="G5" s="663"/>
      <c r="H5" s="273"/>
    </row>
    <row r="6" spans="1:13" ht="21">
      <c r="A6" s="454"/>
      <c r="B6" s="363"/>
      <c r="C6" s="336" t="s">
        <v>776</v>
      </c>
      <c r="D6" s="337"/>
      <c r="E6" s="338"/>
      <c r="F6" s="335"/>
      <c r="G6" s="454"/>
      <c r="H6" s="275"/>
      <c r="I6" s="275"/>
      <c r="M6" s="13"/>
    </row>
    <row r="7" spans="1:13" ht="21">
      <c r="A7" s="454"/>
      <c r="B7" s="363">
        <v>1</v>
      </c>
      <c r="C7" s="121" t="s">
        <v>759</v>
      </c>
      <c r="D7" s="314">
        <v>3044000</v>
      </c>
      <c r="E7" s="337"/>
      <c r="F7" s="337"/>
      <c r="G7" s="455">
        <f>D7</f>
        <v>3044000</v>
      </c>
      <c r="H7" s="276" t="s">
        <v>751</v>
      </c>
      <c r="M7" s="13"/>
    </row>
    <row r="8" spans="1:13" ht="21">
      <c r="A8" s="454" t="s">
        <v>1188</v>
      </c>
      <c r="B8" s="363" t="s">
        <v>1190</v>
      </c>
      <c r="C8" s="334" t="s">
        <v>1191</v>
      </c>
      <c r="D8" s="337"/>
      <c r="E8" s="337">
        <v>3044000</v>
      </c>
      <c r="F8" s="337"/>
      <c r="G8" s="455">
        <v>0</v>
      </c>
      <c r="H8" s="276"/>
      <c r="M8" s="13"/>
    </row>
    <row r="9" spans="1:13" ht="21">
      <c r="A9" s="454"/>
      <c r="B9" s="363"/>
      <c r="C9" s="334"/>
      <c r="D9" s="337"/>
      <c r="E9" s="337"/>
      <c r="F9" s="337"/>
      <c r="G9" s="455"/>
      <c r="H9" s="276"/>
      <c r="M9" s="13"/>
    </row>
    <row r="10" spans="1:13" ht="21">
      <c r="A10" s="454"/>
      <c r="B10" s="363"/>
      <c r="C10" s="334"/>
      <c r="D10" s="337"/>
      <c r="E10" s="337"/>
      <c r="F10" s="337"/>
      <c r="G10" s="455"/>
      <c r="H10" s="276"/>
      <c r="M10" s="13"/>
    </row>
    <row r="11" spans="1:13" ht="21">
      <c r="A11" s="454"/>
      <c r="B11" s="363">
        <v>2</v>
      </c>
      <c r="C11" s="121" t="s">
        <v>760</v>
      </c>
      <c r="D11" s="314">
        <v>11935000</v>
      </c>
      <c r="E11" s="337"/>
      <c r="F11" s="337"/>
      <c r="G11" s="455">
        <f>D11</f>
        <v>11935000</v>
      </c>
      <c r="H11" s="274" t="s">
        <v>751</v>
      </c>
      <c r="M11" s="13"/>
    </row>
    <row r="12" spans="1:13" ht="21">
      <c r="A12" s="454" t="s">
        <v>886</v>
      </c>
      <c r="B12" s="363" t="s">
        <v>887</v>
      </c>
      <c r="C12" s="334" t="s">
        <v>885</v>
      </c>
      <c r="D12" s="340"/>
      <c r="E12" s="504">
        <v>530224</v>
      </c>
      <c r="F12" s="505"/>
      <c r="G12" s="508">
        <f>G11-E12</f>
        <v>11404776</v>
      </c>
      <c r="H12" s="274"/>
      <c r="M12" s="13"/>
    </row>
    <row r="13" spans="1:13" ht="21">
      <c r="A13" s="454" t="s">
        <v>1188</v>
      </c>
      <c r="B13" s="363" t="s">
        <v>1193</v>
      </c>
      <c r="C13" s="334" t="s">
        <v>1192</v>
      </c>
      <c r="D13" s="344"/>
      <c r="E13" s="506">
        <v>11404776</v>
      </c>
      <c r="F13" s="507"/>
      <c r="G13" s="456">
        <v>0</v>
      </c>
      <c r="H13" s="274"/>
      <c r="M13" s="13"/>
    </row>
    <row r="14" spans="1:13" ht="21">
      <c r="A14" s="454"/>
      <c r="B14" s="363"/>
      <c r="C14" s="334"/>
      <c r="D14" s="347"/>
      <c r="E14" s="347"/>
      <c r="F14" s="348"/>
      <c r="G14" s="457"/>
      <c r="H14" s="274"/>
      <c r="M14" s="13"/>
    </row>
    <row r="15" spans="1:13" ht="21.75" thickBot="1">
      <c r="A15" s="527"/>
      <c r="B15" s="364"/>
      <c r="C15" s="350" t="s">
        <v>284</v>
      </c>
      <c r="D15" s="502">
        <f>SUM(D7:D13)</f>
        <v>14979000</v>
      </c>
      <c r="E15" s="502">
        <f>SUM(E7:E13)</f>
        <v>14979000</v>
      </c>
      <c r="F15" s="351">
        <f>SUM(F7:F13)</f>
        <v>0</v>
      </c>
      <c r="G15" s="458">
        <f>D15-E15</f>
        <v>0</v>
      </c>
      <c r="H15" s="274"/>
      <c r="M15" s="13"/>
    </row>
    <row r="16" spans="3:15" ht="21.75" thickTop="1">
      <c r="C16" s="289"/>
      <c r="D16" s="189"/>
      <c r="E16" s="288"/>
      <c r="F16" s="13"/>
      <c r="O16" s="13"/>
    </row>
    <row r="17" spans="3:15" ht="21">
      <c r="C17" s="289"/>
      <c r="D17" s="189"/>
      <c r="E17" s="288"/>
      <c r="F17" s="13"/>
      <c r="G17" s="211"/>
      <c r="O17" s="27"/>
    </row>
    <row r="18" spans="3:7" ht="21">
      <c r="C18" s="289"/>
      <c r="D18" s="189"/>
      <c r="E18" s="288"/>
      <c r="F18" s="13"/>
      <c r="G18" s="211"/>
    </row>
    <row r="19" spans="3:6" ht="18.75">
      <c r="C19" s="289"/>
      <c r="D19" s="20"/>
      <c r="E19" s="174"/>
      <c r="F19" s="13"/>
    </row>
    <row r="20" spans="3:6" ht="18.75">
      <c r="C20" s="289"/>
      <c r="D20" s="20"/>
      <c r="E20" s="288"/>
      <c r="F20" s="13"/>
    </row>
    <row r="21" spans="3:5" ht="21">
      <c r="C21" s="289"/>
      <c r="D21" s="289"/>
      <c r="E21" s="295"/>
    </row>
  </sheetData>
  <sheetProtection/>
  <mergeCells count="7">
    <mergeCell ref="A4:A5"/>
    <mergeCell ref="B2:I2"/>
    <mergeCell ref="B4:B5"/>
    <mergeCell ref="C4:C5"/>
    <mergeCell ref="E4:E5"/>
    <mergeCell ref="F4:F5"/>
    <mergeCell ref="G4:G5"/>
  </mergeCells>
  <printOptions/>
  <pageMargins left="0.3" right="0.18" top="0.15748031496062992" bottom="0.15748031496062992" header="0.15748031496062992" footer="0.1574803149606299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37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6.8515625" style="196" customWidth="1"/>
    <col min="2" max="2" width="8.421875" style="13" customWidth="1"/>
    <col min="3" max="3" width="28.00390625" style="48" customWidth="1"/>
    <col min="4" max="4" width="12.28125" style="48" customWidth="1"/>
    <col min="5" max="5" width="12.140625" style="48" customWidth="1"/>
    <col min="6" max="6" width="11.57421875" style="48" customWidth="1"/>
    <col min="7" max="7" width="13.28125" style="48" customWidth="1"/>
    <col min="8" max="8" width="8.57421875" style="196" customWidth="1"/>
    <col min="9" max="9" width="9.57421875" style="13" bestFit="1" customWidth="1"/>
    <col min="10" max="10" width="9.140625" style="48" customWidth="1"/>
    <col min="11" max="11" width="14.00390625" style="27" customWidth="1"/>
    <col min="12" max="12" width="11.8515625" style="48" customWidth="1"/>
    <col min="13" max="13" width="11.28125" style="48" customWidth="1"/>
    <col min="14" max="14" width="11.00390625" style="48" customWidth="1"/>
    <col min="15" max="16384" width="9.140625" style="48" customWidth="1"/>
  </cols>
  <sheetData>
    <row r="1" spans="1:11" s="49" customFormat="1" ht="23.25">
      <c r="A1" s="196"/>
      <c r="B1" s="362" t="s">
        <v>767</v>
      </c>
      <c r="C1" s="361"/>
      <c r="D1" s="361"/>
      <c r="E1" s="361"/>
      <c r="F1" s="361"/>
      <c r="G1" s="261"/>
      <c r="H1" s="297"/>
      <c r="I1" s="13"/>
      <c r="K1" s="27"/>
    </row>
    <row r="2" spans="2:9" ht="18.75">
      <c r="B2" s="658" t="s">
        <v>1274</v>
      </c>
      <c r="C2" s="658"/>
      <c r="D2" s="658"/>
      <c r="E2" s="658"/>
      <c r="F2" s="658"/>
      <c r="G2" s="658"/>
      <c r="H2" s="658"/>
      <c r="I2" s="658"/>
    </row>
    <row r="3" spans="2:8" ht="18.75">
      <c r="B3" s="261" t="s">
        <v>402</v>
      </c>
      <c r="C3" s="261"/>
      <c r="D3" s="261"/>
      <c r="E3" s="261"/>
      <c r="F3" s="261"/>
      <c r="G3" s="261"/>
      <c r="H3" s="297"/>
    </row>
    <row r="4" spans="2:8" ht="18.75">
      <c r="B4" s="261"/>
      <c r="C4" s="261"/>
      <c r="D4" s="261"/>
      <c r="E4" s="262"/>
      <c r="F4" s="261"/>
      <c r="G4" s="263" t="s">
        <v>771</v>
      </c>
      <c r="H4" s="298"/>
    </row>
    <row r="5" spans="1:8" ht="18.75">
      <c r="A5" s="662" t="s">
        <v>23</v>
      </c>
      <c r="B5" s="662" t="s">
        <v>16</v>
      </c>
      <c r="C5" s="662" t="s">
        <v>4</v>
      </c>
      <c r="D5" s="525" t="s">
        <v>7</v>
      </c>
      <c r="E5" s="662" t="s">
        <v>107</v>
      </c>
      <c r="F5" s="662" t="s">
        <v>85</v>
      </c>
      <c r="G5" s="662" t="s">
        <v>2</v>
      </c>
      <c r="H5" s="301" t="s">
        <v>3</v>
      </c>
    </row>
    <row r="6" spans="1:8" ht="18.75">
      <c r="A6" s="663"/>
      <c r="B6" s="663"/>
      <c r="C6" s="663"/>
      <c r="D6" s="526"/>
      <c r="E6" s="663"/>
      <c r="F6" s="663"/>
      <c r="G6" s="663"/>
      <c r="H6" s="464" t="s">
        <v>1005</v>
      </c>
    </row>
    <row r="7" spans="1:13" ht="21">
      <c r="A7" s="454"/>
      <c r="B7" s="363"/>
      <c r="C7" s="452" t="s">
        <v>772</v>
      </c>
      <c r="D7" s="498"/>
      <c r="E7" s="338"/>
      <c r="F7" s="335"/>
      <c r="G7" s="333"/>
      <c r="H7" s="528"/>
      <c r="I7" s="275"/>
      <c r="M7" s="13"/>
    </row>
    <row r="8" spans="1:13" ht="21">
      <c r="A8" s="454" t="s">
        <v>773</v>
      </c>
      <c r="B8" s="363">
        <v>1</v>
      </c>
      <c r="C8" s="121" t="s">
        <v>766</v>
      </c>
      <c r="D8" s="498">
        <v>6039880</v>
      </c>
      <c r="E8" s="337"/>
      <c r="F8" s="337"/>
      <c r="G8" s="449">
        <f>D8</f>
        <v>6039880</v>
      </c>
      <c r="H8" s="519"/>
      <c r="M8" s="13"/>
    </row>
    <row r="9" spans="1:13" ht="21">
      <c r="A9" s="454" t="s">
        <v>777</v>
      </c>
      <c r="B9" s="363" t="s">
        <v>778</v>
      </c>
      <c r="C9" s="121" t="s">
        <v>779</v>
      </c>
      <c r="D9" s="498"/>
      <c r="E9" s="337">
        <v>979440</v>
      </c>
      <c r="F9" s="337">
        <f>G8-E9</f>
        <v>5060440</v>
      </c>
      <c r="G9" s="449"/>
      <c r="H9" s="519"/>
      <c r="M9" s="13"/>
    </row>
    <row r="10" spans="1:13" ht="21">
      <c r="A10" s="454" t="s">
        <v>987</v>
      </c>
      <c r="B10" s="363" t="s">
        <v>991</v>
      </c>
      <c r="C10" s="121" t="s">
        <v>992</v>
      </c>
      <c r="D10" s="498"/>
      <c r="E10" s="337">
        <v>979440</v>
      </c>
      <c r="F10" s="337">
        <f>F9-E10</f>
        <v>4081000</v>
      </c>
      <c r="G10" s="449"/>
      <c r="H10" s="519"/>
      <c r="M10" s="13"/>
    </row>
    <row r="11" spans="1:13" ht="21">
      <c r="A11" s="454" t="s">
        <v>1214</v>
      </c>
      <c r="B11" s="363" t="s">
        <v>1215</v>
      </c>
      <c r="C11" s="121" t="s">
        <v>1213</v>
      </c>
      <c r="D11" s="498"/>
      <c r="E11" s="337">
        <v>1224300</v>
      </c>
      <c r="F11" s="337">
        <f>F10-E11</f>
        <v>2856700</v>
      </c>
      <c r="G11" s="449"/>
      <c r="H11" s="519"/>
      <c r="M11" s="13"/>
    </row>
    <row r="12" spans="1:13" ht="21">
      <c r="A12" s="454" t="s">
        <v>1263</v>
      </c>
      <c r="B12" s="363" t="s">
        <v>1264</v>
      </c>
      <c r="C12" s="121" t="s">
        <v>1262</v>
      </c>
      <c r="D12" s="498"/>
      <c r="E12" s="337">
        <v>1224300</v>
      </c>
      <c r="F12" s="337">
        <f>F11-E12</f>
        <v>1632400</v>
      </c>
      <c r="G12" s="449"/>
      <c r="H12" s="519"/>
      <c r="M12" s="13"/>
    </row>
    <row r="13" spans="1:13" ht="21">
      <c r="A13" s="454"/>
      <c r="B13" s="363"/>
      <c r="C13" s="334"/>
      <c r="D13" s="498"/>
      <c r="E13" s="337"/>
      <c r="F13" s="337"/>
      <c r="G13" s="335"/>
      <c r="H13" s="519"/>
      <c r="M13" s="13"/>
    </row>
    <row r="14" spans="1:13" ht="21">
      <c r="A14" s="454" t="s">
        <v>773</v>
      </c>
      <c r="B14" s="363">
        <v>2</v>
      </c>
      <c r="C14" s="121" t="s">
        <v>768</v>
      </c>
      <c r="D14" s="498">
        <v>2632560</v>
      </c>
      <c r="E14" s="337"/>
      <c r="F14" s="337"/>
      <c r="G14" s="335">
        <f>D14</f>
        <v>2632560</v>
      </c>
      <c r="H14" s="309" t="s">
        <v>751</v>
      </c>
      <c r="M14" s="13"/>
    </row>
    <row r="15" spans="1:13" ht="21">
      <c r="A15" s="454"/>
      <c r="B15" s="363" t="s">
        <v>764</v>
      </c>
      <c r="C15" s="121" t="s">
        <v>733</v>
      </c>
      <c r="D15" s="530"/>
      <c r="E15" s="337">
        <v>658140</v>
      </c>
      <c r="F15" s="337">
        <f>G14-E15</f>
        <v>1974420</v>
      </c>
      <c r="G15" s="335"/>
      <c r="H15" s="309"/>
      <c r="M15" s="13"/>
    </row>
    <row r="16" spans="1:13" ht="21">
      <c r="A16" s="454" t="s">
        <v>1019</v>
      </c>
      <c r="B16" s="363" t="s">
        <v>1022</v>
      </c>
      <c r="C16" s="121" t="s">
        <v>737</v>
      </c>
      <c r="D16" s="530"/>
      <c r="E16" s="337">
        <v>987210</v>
      </c>
      <c r="F16" s="337">
        <f>F15-E16</f>
        <v>987210</v>
      </c>
      <c r="G16" s="335"/>
      <c r="H16" s="309"/>
      <c r="M16" s="13"/>
    </row>
    <row r="17" spans="1:13" ht="21">
      <c r="A17" s="454" t="s">
        <v>1247</v>
      </c>
      <c r="B17" s="363" t="s">
        <v>1251</v>
      </c>
      <c r="C17" s="121" t="s">
        <v>860</v>
      </c>
      <c r="D17" s="530"/>
      <c r="E17" s="337">
        <v>987210</v>
      </c>
      <c r="F17" s="337">
        <f>F16-E17</f>
        <v>0</v>
      </c>
      <c r="G17" s="335"/>
      <c r="H17" s="309"/>
      <c r="M17" s="13"/>
    </row>
    <row r="18" spans="1:13" ht="21">
      <c r="A18" s="454"/>
      <c r="B18" s="363"/>
      <c r="C18" s="121"/>
      <c r="D18" s="530"/>
      <c r="E18" s="337"/>
      <c r="F18" s="337"/>
      <c r="G18" s="449"/>
      <c r="H18" s="309"/>
      <c r="M18" s="13"/>
    </row>
    <row r="19" spans="1:13" ht="21">
      <c r="A19" s="454" t="s">
        <v>773</v>
      </c>
      <c r="B19" s="363">
        <v>3</v>
      </c>
      <c r="C19" s="121" t="s">
        <v>769</v>
      </c>
      <c r="D19" s="530">
        <v>3270000</v>
      </c>
      <c r="E19" s="337"/>
      <c r="F19" s="337"/>
      <c r="G19" s="429">
        <v>3270000</v>
      </c>
      <c r="H19" s="309" t="s">
        <v>751</v>
      </c>
      <c r="M19" s="13"/>
    </row>
    <row r="20" spans="1:13" ht="21">
      <c r="A20" s="454"/>
      <c r="B20" s="363" t="s">
        <v>774</v>
      </c>
      <c r="C20" s="121" t="s">
        <v>737</v>
      </c>
      <c r="D20" s="530"/>
      <c r="E20" s="337">
        <v>1635000</v>
      </c>
      <c r="F20" s="337"/>
      <c r="G20" s="429">
        <f>G19-E20</f>
        <v>1635000</v>
      </c>
      <c r="H20" s="309"/>
      <c r="M20" s="13"/>
    </row>
    <row r="21" spans="1:13" ht="21">
      <c r="A21" s="454" t="s">
        <v>856</v>
      </c>
      <c r="B21" s="363" t="s">
        <v>861</v>
      </c>
      <c r="C21" s="121" t="s">
        <v>860</v>
      </c>
      <c r="D21" s="530"/>
      <c r="E21" s="337">
        <v>1635000</v>
      </c>
      <c r="F21" s="337"/>
      <c r="G21" s="429">
        <f>G20-E21</f>
        <v>0</v>
      </c>
      <c r="H21" s="309"/>
      <c r="M21" s="13"/>
    </row>
    <row r="22" spans="1:13" ht="21">
      <c r="A22" s="454"/>
      <c r="B22" s="363"/>
      <c r="C22" s="121"/>
      <c r="D22" s="530"/>
      <c r="E22" s="337"/>
      <c r="F22" s="337"/>
      <c r="G22" s="429"/>
      <c r="H22" s="309"/>
      <c r="M22" s="13"/>
    </row>
    <row r="23" spans="1:13" ht="21">
      <c r="A23" s="454"/>
      <c r="B23" s="363"/>
      <c r="C23" s="121"/>
      <c r="D23" s="530"/>
      <c r="E23" s="337"/>
      <c r="F23" s="337"/>
      <c r="G23" s="449"/>
      <c r="H23" s="309"/>
      <c r="M23" s="13"/>
    </row>
    <row r="24" spans="1:13" ht="21">
      <c r="A24" s="454" t="s">
        <v>773</v>
      </c>
      <c r="B24" s="363">
        <v>4</v>
      </c>
      <c r="C24" s="121" t="s">
        <v>770</v>
      </c>
      <c r="D24" s="494">
        <v>940000</v>
      </c>
      <c r="E24" s="337"/>
      <c r="F24" s="494">
        <v>856422.4</v>
      </c>
      <c r="G24" s="459">
        <f>D24-F24</f>
        <v>83577.59999999998</v>
      </c>
      <c r="H24" s="309" t="s">
        <v>859</v>
      </c>
      <c r="M24" s="13"/>
    </row>
    <row r="25" spans="1:13" ht="21">
      <c r="A25" s="454" t="s">
        <v>901</v>
      </c>
      <c r="B25" s="363" t="s">
        <v>917</v>
      </c>
      <c r="C25" s="121" t="s">
        <v>918</v>
      </c>
      <c r="D25" s="530"/>
      <c r="E25" s="339">
        <v>151422.4</v>
      </c>
      <c r="F25" s="337">
        <f>F24-E25</f>
        <v>705000</v>
      </c>
      <c r="G25" s="449"/>
      <c r="H25" s="309"/>
      <c r="M25" s="13"/>
    </row>
    <row r="26" spans="1:13" ht="21">
      <c r="A26" s="454" t="s">
        <v>1019</v>
      </c>
      <c r="B26" s="363" t="s">
        <v>1020</v>
      </c>
      <c r="C26" s="121" t="s">
        <v>1021</v>
      </c>
      <c r="D26" s="530"/>
      <c r="E26" s="339">
        <v>705000</v>
      </c>
      <c r="F26" s="337">
        <f>F25-E26</f>
        <v>0</v>
      </c>
      <c r="G26" s="449"/>
      <c r="H26" s="309"/>
      <c r="M26" s="13"/>
    </row>
    <row r="27" spans="1:13" ht="21">
      <c r="A27" s="454"/>
      <c r="B27" s="363"/>
      <c r="C27" s="121"/>
      <c r="D27" s="498"/>
      <c r="E27" s="337"/>
      <c r="F27" s="337"/>
      <c r="G27" s="449"/>
      <c r="H27" s="309"/>
      <c r="M27" s="13"/>
    </row>
    <row r="28" spans="1:13" ht="21">
      <c r="A28" s="454" t="s">
        <v>773</v>
      </c>
      <c r="B28" s="363">
        <v>5</v>
      </c>
      <c r="C28" s="121" t="s">
        <v>750</v>
      </c>
      <c r="D28" s="498">
        <v>382000</v>
      </c>
      <c r="E28" s="339"/>
      <c r="F28" s="335"/>
      <c r="G28" s="450">
        <v>382000</v>
      </c>
      <c r="H28" s="309"/>
      <c r="M28" s="13"/>
    </row>
    <row r="29" spans="1:13" ht="21">
      <c r="A29" s="454" t="s">
        <v>856</v>
      </c>
      <c r="B29" s="363" t="s">
        <v>857</v>
      </c>
      <c r="C29" s="334" t="s">
        <v>858</v>
      </c>
      <c r="D29" s="337"/>
      <c r="E29" s="337">
        <v>367829</v>
      </c>
      <c r="F29" s="335"/>
      <c r="G29" s="451">
        <f>G28-E29</f>
        <v>14171</v>
      </c>
      <c r="H29" s="309" t="s">
        <v>859</v>
      </c>
      <c r="M29" s="13"/>
    </row>
    <row r="30" spans="1:13" ht="21">
      <c r="A30" s="454"/>
      <c r="B30" s="363"/>
      <c r="C30" s="334"/>
      <c r="D30" s="347"/>
      <c r="E30" s="347"/>
      <c r="F30" s="348"/>
      <c r="G30" s="349"/>
      <c r="H30" s="309"/>
      <c r="M30" s="13"/>
    </row>
    <row r="31" spans="1:13" ht="19.5" thickBot="1">
      <c r="A31" s="527"/>
      <c r="B31" s="364"/>
      <c r="C31" s="350" t="s">
        <v>284</v>
      </c>
      <c r="D31" s="493">
        <f>SUM(D8:D29)</f>
        <v>13264440</v>
      </c>
      <c r="E31" s="458">
        <f>SUM(E8:E29)</f>
        <v>11534291.4</v>
      </c>
      <c r="F31" s="458">
        <f>F12+F17</f>
        <v>1632400</v>
      </c>
      <c r="G31" s="493">
        <f>D31-E31-F31</f>
        <v>97748.59999999963</v>
      </c>
      <c r="H31" s="529"/>
      <c r="M31" s="13"/>
    </row>
    <row r="32" spans="3:15" ht="21.75" thickTop="1">
      <c r="C32" s="289"/>
      <c r="D32" s="189"/>
      <c r="E32" s="288"/>
      <c r="F32" s="13"/>
      <c r="G32" s="13"/>
      <c r="O32" s="13"/>
    </row>
    <row r="33" spans="3:15" ht="21">
      <c r="C33" s="289"/>
      <c r="D33" s="189"/>
      <c r="E33" s="288"/>
      <c r="F33" s="13"/>
      <c r="G33" s="27"/>
      <c r="O33" s="27"/>
    </row>
    <row r="34" spans="3:7" ht="21">
      <c r="C34" s="289"/>
      <c r="D34" s="189"/>
      <c r="E34" s="288"/>
      <c r="F34" s="13"/>
      <c r="G34" s="27"/>
    </row>
    <row r="35" spans="3:6" ht="18.75">
      <c r="C35" s="289"/>
      <c r="D35" s="20"/>
      <c r="E35" s="174"/>
      <c r="F35" s="13"/>
    </row>
    <row r="36" spans="3:7" ht="18.75">
      <c r="C36" s="289"/>
      <c r="D36" s="20"/>
      <c r="E36" s="288"/>
      <c r="F36" s="13"/>
      <c r="G36" s="492"/>
    </row>
    <row r="37" spans="3:5" ht="21">
      <c r="C37" s="289"/>
      <c r="D37" s="289"/>
      <c r="E37" s="295"/>
    </row>
  </sheetData>
  <sheetProtection/>
  <mergeCells count="7">
    <mergeCell ref="A5:A6"/>
    <mergeCell ref="B2:I2"/>
    <mergeCell ref="B5:B6"/>
    <mergeCell ref="C5:C6"/>
    <mergeCell ref="E5:E6"/>
    <mergeCell ref="F5:F6"/>
    <mergeCell ref="G5:G6"/>
  </mergeCells>
  <printOptions/>
  <pageMargins left="0.32" right="0.15" top="0.15748031496062992" bottom="0.15748031496062992" header="0.15748031496062992" footer="0.1574803149606299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131"/>
  <sheetViews>
    <sheetView zoomScalePageLayoutView="0" workbookViewId="0" topLeftCell="A1">
      <selection activeCell="D11" sqref="D11"/>
    </sheetView>
  </sheetViews>
  <sheetFormatPr defaultColWidth="9.140625" defaultRowHeight="12.75"/>
  <cols>
    <col min="1" max="1" width="6.421875" style="13" customWidth="1"/>
    <col min="2" max="2" width="5.57421875" style="13" customWidth="1"/>
    <col min="3" max="3" width="12.00390625" style="13" customWidth="1"/>
    <col min="4" max="4" width="33.00390625" style="13" customWidth="1"/>
    <col min="5" max="5" width="15.7109375" style="13" customWidth="1"/>
    <col min="6" max="6" width="10.57421875" style="13" customWidth="1"/>
    <col min="7" max="7" width="10.421875" style="13" customWidth="1"/>
    <col min="8" max="8" width="14.00390625" style="13" customWidth="1"/>
    <col min="9" max="9" width="16.8515625" style="13" customWidth="1"/>
    <col min="10" max="10" width="9.140625" style="20" customWidth="1"/>
    <col min="11" max="16384" width="9.140625" style="13" customWidth="1"/>
  </cols>
  <sheetData>
    <row r="1" ht="18.75">
      <c r="A1" s="13" t="s">
        <v>10</v>
      </c>
    </row>
    <row r="2" ht="18.75">
      <c r="A2" s="13" t="s">
        <v>11</v>
      </c>
    </row>
    <row r="3" spans="1:9" ht="18.75">
      <c r="A3" s="15" t="s">
        <v>20</v>
      </c>
      <c r="B3" s="15"/>
      <c r="C3" s="15"/>
      <c r="D3" s="15"/>
      <c r="E3" s="15" t="s">
        <v>12</v>
      </c>
      <c r="F3" s="15"/>
      <c r="G3" s="15"/>
      <c r="H3" s="15" t="s">
        <v>21</v>
      </c>
      <c r="I3" s="15"/>
    </row>
    <row r="4" spans="1:9" ht="18.75">
      <c r="A4" s="666" t="s">
        <v>13</v>
      </c>
      <c r="B4" s="667"/>
      <c r="C4" s="18" t="s">
        <v>16</v>
      </c>
      <c r="D4" s="14" t="s">
        <v>4</v>
      </c>
      <c r="E4" s="666" t="s">
        <v>17</v>
      </c>
      <c r="F4" s="668"/>
      <c r="G4" s="668"/>
      <c r="H4" s="668"/>
      <c r="I4" s="667"/>
    </row>
    <row r="5" spans="1:9" ht="18.75">
      <c r="A5" s="22" t="s">
        <v>14</v>
      </c>
      <c r="B5" s="17" t="s">
        <v>15</v>
      </c>
      <c r="C5" s="19"/>
      <c r="D5" s="16"/>
      <c r="E5" s="21" t="s">
        <v>18</v>
      </c>
      <c r="F5" s="16" t="s">
        <v>22</v>
      </c>
      <c r="G5" s="21" t="s">
        <v>19</v>
      </c>
      <c r="H5" s="16" t="s">
        <v>1</v>
      </c>
      <c r="I5" s="21" t="s">
        <v>2</v>
      </c>
    </row>
    <row r="6" spans="1:9" ht="18.75">
      <c r="A6" s="23"/>
      <c r="C6" s="23"/>
      <c r="E6" s="23"/>
      <c r="G6" s="23"/>
      <c r="I6" s="23"/>
    </row>
    <row r="7" spans="1:9" ht="18.75">
      <c r="A7" s="24"/>
      <c r="B7" s="25"/>
      <c r="C7" s="24"/>
      <c r="D7" s="25"/>
      <c r="E7" s="24"/>
      <c r="F7" s="25"/>
      <c r="G7" s="24"/>
      <c r="H7" s="25"/>
      <c r="I7" s="24"/>
    </row>
    <row r="8" spans="1:9" ht="18.75">
      <c r="A8" s="24"/>
      <c r="B8" s="25"/>
      <c r="C8" s="24"/>
      <c r="D8" s="25"/>
      <c r="E8" s="24"/>
      <c r="F8" s="25"/>
      <c r="G8" s="24"/>
      <c r="H8" s="25"/>
      <c r="I8" s="24"/>
    </row>
    <row r="9" spans="1:9" ht="18.75">
      <c r="A9" s="24"/>
      <c r="B9" s="25"/>
      <c r="C9" s="24"/>
      <c r="D9" s="25"/>
      <c r="E9" s="24"/>
      <c r="F9" s="25"/>
      <c r="G9" s="24"/>
      <c r="H9" s="25"/>
      <c r="I9" s="24"/>
    </row>
    <row r="10" spans="1:9" ht="18.75">
      <c r="A10" s="24"/>
      <c r="B10" s="25"/>
      <c r="C10" s="24"/>
      <c r="D10" s="25"/>
      <c r="E10" s="24"/>
      <c r="F10" s="25"/>
      <c r="G10" s="24"/>
      <c r="H10" s="25"/>
      <c r="I10" s="24"/>
    </row>
    <row r="11" spans="1:9" ht="18.75">
      <c r="A11" s="24"/>
      <c r="B11" s="25"/>
      <c r="C11" s="24"/>
      <c r="D11" s="25"/>
      <c r="E11" s="24"/>
      <c r="F11" s="25"/>
      <c r="G11" s="24"/>
      <c r="H11" s="25"/>
      <c r="I11" s="24"/>
    </row>
    <row r="12" spans="1:9" ht="18.75">
      <c r="A12" s="24"/>
      <c r="B12" s="25"/>
      <c r="C12" s="24"/>
      <c r="D12" s="25"/>
      <c r="E12" s="24"/>
      <c r="F12" s="25"/>
      <c r="G12" s="24"/>
      <c r="H12" s="25"/>
      <c r="I12" s="24"/>
    </row>
    <row r="13" spans="1:9" ht="18.75">
      <c r="A13" s="24"/>
      <c r="B13" s="25"/>
      <c r="C13" s="24"/>
      <c r="D13" s="25"/>
      <c r="E13" s="24"/>
      <c r="F13" s="25"/>
      <c r="G13" s="24"/>
      <c r="H13" s="25"/>
      <c r="I13" s="24"/>
    </row>
    <row r="14" spans="1:9" ht="18.75">
      <c r="A14" s="24"/>
      <c r="B14" s="25"/>
      <c r="C14" s="24"/>
      <c r="D14" s="25"/>
      <c r="E14" s="24"/>
      <c r="F14" s="25"/>
      <c r="G14" s="24"/>
      <c r="H14" s="25"/>
      <c r="I14" s="24"/>
    </row>
    <row r="15" spans="1:9" ht="18.75">
      <c r="A15" s="24"/>
      <c r="B15" s="25"/>
      <c r="C15" s="24"/>
      <c r="D15" s="25"/>
      <c r="E15" s="24"/>
      <c r="F15" s="25"/>
      <c r="G15" s="24"/>
      <c r="H15" s="25"/>
      <c r="I15" s="24"/>
    </row>
    <row r="16" spans="1:9" ht="18.75">
      <c r="A16" s="24"/>
      <c r="B16" s="25"/>
      <c r="C16" s="24"/>
      <c r="D16" s="25"/>
      <c r="E16" s="24"/>
      <c r="F16" s="25"/>
      <c r="G16" s="24"/>
      <c r="H16" s="25"/>
      <c r="I16" s="24"/>
    </row>
    <row r="17" spans="1:9" ht="18.75">
      <c r="A17" s="24"/>
      <c r="B17" s="25"/>
      <c r="C17" s="24"/>
      <c r="D17" s="25"/>
      <c r="E17" s="24"/>
      <c r="F17" s="25"/>
      <c r="G17" s="24"/>
      <c r="H17" s="25"/>
      <c r="I17" s="24"/>
    </row>
    <row r="18" spans="1:9" ht="18.75">
      <c r="A18" s="24"/>
      <c r="B18" s="25"/>
      <c r="C18" s="24"/>
      <c r="D18" s="25"/>
      <c r="E18" s="24"/>
      <c r="F18" s="25"/>
      <c r="G18" s="24"/>
      <c r="H18" s="25"/>
      <c r="I18" s="24"/>
    </row>
    <row r="19" spans="1:9" ht="18.75">
      <c r="A19" s="24"/>
      <c r="B19" s="25"/>
      <c r="C19" s="24"/>
      <c r="D19" s="25"/>
      <c r="E19" s="24"/>
      <c r="F19" s="25"/>
      <c r="G19" s="24"/>
      <c r="H19" s="25"/>
      <c r="I19" s="24"/>
    </row>
    <row r="20" spans="1:9" ht="18.75">
      <c r="A20" s="24"/>
      <c r="B20" s="25"/>
      <c r="C20" s="24"/>
      <c r="D20" s="25"/>
      <c r="E20" s="24"/>
      <c r="F20" s="25"/>
      <c r="G20" s="24"/>
      <c r="H20" s="25"/>
      <c r="I20" s="24"/>
    </row>
    <row r="21" spans="1:9" ht="18.75">
      <c r="A21" s="24"/>
      <c r="B21" s="25"/>
      <c r="C21" s="24"/>
      <c r="D21" s="25"/>
      <c r="E21" s="24"/>
      <c r="F21" s="25"/>
      <c r="G21" s="24"/>
      <c r="H21" s="25"/>
      <c r="I21" s="24"/>
    </row>
    <row r="22" spans="1:9" ht="18.75">
      <c r="A22" s="24"/>
      <c r="B22" s="25"/>
      <c r="C22" s="24"/>
      <c r="D22" s="25"/>
      <c r="E22" s="24"/>
      <c r="F22" s="25"/>
      <c r="G22" s="24"/>
      <c r="H22" s="25"/>
      <c r="I22" s="24"/>
    </row>
    <row r="23" spans="1:9" ht="18.75">
      <c r="A23" s="24"/>
      <c r="B23" s="25"/>
      <c r="C23" s="24"/>
      <c r="D23" s="25"/>
      <c r="E23" s="24"/>
      <c r="F23" s="25"/>
      <c r="G23" s="24"/>
      <c r="H23" s="25"/>
      <c r="I23" s="24"/>
    </row>
    <row r="24" spans="1:9" ht="18.75">
      <c r="A24" s="24"/>
      <c r="B24" s="25"/>
      <c r="C24" s="24"/>
      <c r="D24" s="25"/>
      <c r="E24" s="24"/>
      <c r="F24" s="25"/>
      <c r="G24" s="24"/>
      <c r="H24" s="25"/>
      <c r="I24" s="24"/>
    </row>
    <row r="25" spans="1:9" ht="18.75">
      <c r="A25" s="24"/>
      <c r="B25" s="25"/>
      <c r="C25" s="24"/>
      <c r="D25" s="25"/>
      <c r="E25" s="24"/>
      <c r="F25" s="25"/>
      <c r="G25" s="24"/>
      <c r="H25" s="25"/>
      <c r="I25" s="24"/>
    </row>
    <row r="26" spans="1:9" ht="18.75">
      <c r="A26" s="24"/>
      <c r="B26" s="25"/>
      <c r="C26" s="24"/>
      <c r="D26" s="25"/>
      <c r="E26" s="24"/>
      <c r="F26" s="25"/>
      <c r="G26" s="24"/>
      <c r="H26" s="25"/>
      <c r="I26" s="24"/>
    </row>
    <row r="27" spans="1:9" ht="18.75">
      <c r="A27" s="24"/>
      <c r="B27" s="25"/>
      <c r="C27" s="24"/>
      <c r="D27" s="25"/>
      <c r="E27" s="24"/>
      <c r="F27" s="25"/>
      <c r="G27" s="24"/>
      <c r="H27" s="25"/>
      <c r="I27" s="24"/>
    </row>
    <row r="28" spans="1:9" ht="18.75">
      <c r="A28" s="24"/>
      <c r="B28" s="25"/>
      <c r="C28" s="24"/>
      <c r="D28" s="25"/>
      <c r="E28" s="24"/>
      <c r="F28" s="25"/>
      <c r="G28" s="24"/>
      <c r="H28" s="25"/>
      <c r="I28" s="24"/>
    </row>
    <row r="29" spans="1:9" ht="18.75">
      <c r="A29" s="24"/>
      <c r="B29" s="25"/>
      <c r="C29" s="24"/>
      <c r="D29" s="25"/>
      <c r="E29" s="24"/>
      <c r="F29" s="25"/>
      <c r="G29" s="24"/>
      <c r="H29" s="25"/>
      <c r="I29" s="24"/>
    </row>
    <row r="30" spans="1:9" ht="18.75">
      <c r="A30" s="24"/>
      <c r="B30" s="25"/>
      <c r="C30" s="24"/>
      <c r="D30" s="25"/>
      <c r="E30" s="24"/>
      <c r="F30" s="25"/>
      <c r="G30" s="24"/>
      <c r="H30" s="25"/>
      <c r="I30" s="24"/>
    </row>
    <row r="31" spans="1:9" ht="18.75">
      <c r="A31" s="24"/>
      <c r="B31" s="25"/>
      <c r="C31" s="24"/>
      <c r="D31" s="25"/>
      <c r="E31" s="24"/>
      <c r="F31" s="25"/>
      <c r="G31" s="24"/>
      <c r="H31" s="25"/>
      <c r="I31" s="24"/>
    </row>
    <row r="32" spans="1:9" ht="18.75">
      <c r="A32" s="24"/>
      <c r="B32" s="25"/>
      <c r="C32" s="24"/>
      <c r="D32" s="25"/>
      <c r="E32" s="24"/>
      <c r="F32" s="25"/>
      <c r="G32" s="24"/>
      <c r="H32" s="25"/>
      <c r="I32" s="24"/>
    </row>
    <row r="33" spans="1:9" ht="18.75">
      <c r="A33" s="24"/>
      <c r="B33" s="25"/>
      <c r="C33" s="24"/>
      <c r="D33" s="25"/>
      <c r="E33" s="24"/>
      <c r="F33" s="25"/>
      <c r="G33" s="24"/>
      <c r="H33" s="25"/>
      <c r="I33" s="24"/>
    </row>
    <row r="34" spans="1:9" ht="18.75">
      <c r="A34" s="24"/>
      <c r="B34" s="25"/>
      <c r="C34" s="24"/>
      <c r="D34" s="25"/>
      <c r="E34" s="24"/>
      <c r="F34" s="25"/>
      <c r="G34" s="24"/>
      <c r="H34" s="25"/>
      <c r="I34" s="24"/>
    </row>
    <row r="35" spans="1:9" ht="18.75">
      <c r="A35" s="24"/>
      <c r="B35" s="25"/>
      <c r="C35" s="24"/>
      <c r="D35" s="25"/>
      <c r="E35" s="24"/>
      <c r="F35" s="25"/>
      <c r="G35" s="24"/>
      <c r="H35" s="25"/>
      <c r="I35" s="24"/>
    </row>
    <row r="36" spans="1:9" ht="18.75">
      <c r="A36" s="24"/>
      <c r="B36" s="25"/>
      <c r="C36" s="24"/>
      <c r="D36" s="25"/>
      <c r="E36" s="24"/>
      <c r="F36" s="25"/>
      <c r="G36" s="24"/>
      <c r="H36" s="25"/>
      <c r="I36" s="24"/>
    </row>
    <row r="37" spans="1:9" ht="18.75">
      <c r="A37" s="24"/>
      <c r="B37" s="25"/>
      <c r="C37" s="24"/>
      <c r="D37" s="25"/>
      <c r="E37" s="24"/>
      <c r="F37" s="25"/>
      <c r="G37" s="24"/>
      <c r="H37" s="25"/>
      <c r="I37" s="24"/>
    </row>
    <row r="38" spans="1:9" ht="18.75">
      <c r="A38" s="24"/>
      <c r="B38" s="25"/>
      <c r="C38" s="24"/>
      <c r="D38" s="25"/>
      <c r="E38" s="24"/>
      <c r="F38" s="25"/>
      <c r="G38" s="24"/>
      <c r="H38" s="25"/>
      <c r="I38" s="24"/>
    </row>
    <row r="39" spans="1:9" ht="18.75">
      <c r="A39" s="24"/>
      <c r="B39" s="25"/>
      <c r="C39" s="24"/>
      <c r="D39" s="25"/>
      <c r="E39" s="24"/>
      <c r="F39" s="25"/>
      <c r="G39" s="24"/>
      <c r="H39" s="25"/>
      <c r="I39" s="24"/>
    </row>
    <row r="40" spans="1:9" ht="18.75">
      <c r="A40" s="24"/>
      <c r="B40" s="25"/>
      <c r="C40" s="24"/>
      <c r="D40" s="25"/>
      <c r="E40" s="24"/>
      <c r="F40" s="25"/>
      <c r="G40" s="24"/>
      <c r="H40" s="25"/>
      <c r="I40" s="24"/>
    </row>
    <row r="41" spans="1:9" ht="18.75">
      <c r="A41" s="24"/>
      <c r="B41" s="25"/>
      <c r="C41" s="24"/>
      <c r="D41" s="25"/>
      <c r="E41" s="24"/>
      <c r="F41" s="25"/>
      <c r="G41" s="24"/>
      <c r="H41" s="25"/>
      <c r="I41" s="24"/>
    </row>
    <row r="42" spans="1:9" ht="18.75">
      <c r="A42" s="24"/>
      <c r="B42" s="25"/>
      <c r="C42" s="24"/>
      <c r="D42" s="25"/>
      <c r="E42" s="24"/>
      <c r="F42" s="25"/>
      <c r="G42" s="24"/>
      <c r="H42" s="25"/>
      <c r="I42" s="24"/>
    </row>
    <row r="43" spans="1:9" ht="18.75">
      <c r="A43" s="24"/>
      <c r="B43" s="25"/>
      <c r="C43" s="24"/>
      <c r="D43" s="25"/>
      <c r="E43" s="24"/>
      <c r="F43" s="25"/>
      <c r="G43" s="24"/>
      <c r="H43" s="25"/>
      <c r="I43" s="24"/>
    </row>
    <row r="44" spans="1:9" ht="18.75">
      <c r="A44" s="24"/>
      <c r="B44" s="25"/>
      <c r="C44" s="24"/>
      <c r="D44" s="25"/>
      <c r="E44" s="24"/>
      <c r="F44" s="25"/>
      <c r="G44" s="24"/>
      <c r="H44" s="25"/>
      <c r="I44" s="24"/>
    </row>
    <row r="45" spans="1:9" ht="18.75">
      <c r="A45" s="24"/>
      <c r="B45" s="25"/>
      <c r="C45" s="24"/>
      <c r="D45" s="25"/>
      <c r="E45" s="24"/>
      <c r="F45" s="25"/>
      <c r="G45" s="24"/>
      <c r="H45" s="25"/>
      <c r="I45" s="24"/>
    </row>
    <row r="46" spans="1:9" ht="18.75">
      <c r="A46" s="24"/>
      <c r="B46" s="25"/>
      <c r="C46" s="24"/>
      <c r="D46" s="25"/>
      <c r="E46" s="24"/>
      <c r="F46" s="25"/>
      <c r="G46" s="24"/>
      <c r="H46" s="25"/>
      <c r="I46" s="24"/>
    </row>
    <row r="47" spans="1:9" ht="18.75">
      <c r="A47" s="24"/>
      <c r="B47" s="25"/>
      <c r="C47" s="24"/>
      <c r="D47" s="25"/>
      <c r="E47" s="24"/>
      <c r="F47" s="25"/>
      <c r="G47" s="24"/>
      <c r="H47" s="25"/>
      <c r="I47" s="24"/>
    </row>
    <row r="48" spans="1:9" ht="18.75">
      <c r="A48" s="24"/>
      <c r="B48" s="25"/>
      <c r="C48" s="24"/>
      <c r="D48" s="25"/>
      <c r="E48" s="24"/>
      <c r="F48" s="25"/>
      <c r="G48" s="24"/>
      <c r="H48" s="25"/>
      <c r="I48" s="24"/>
    </row>
    <row r="49" spans="1:9" ht="18.75">
      <c r="A49" s="24"/>
      <c r="B49" s="25"/>
      <c r="C49" s="24"/>
      <c r="D49" s="25"/>
      <c r="E49" s="24"/>
      <c r="F49" s="25"/>
      <c r="G49" s="24"/>
      <c r="H49" s="25"/>
      <c r="I49" s="24"/>
    </row>
    <row r="50" spans="1:9" ht="18.75">
      <c r="A50" s="24"/>
      <c r="B50" s="25"/>
      <c r="C50" s="24"/>
      <c r="D50" s="25"/>
      <c r="E50" s="24"/>
      <c r="F50" s="25"/>
      <c r="G50" s="24"/>
      <c r="H50" s="25"/>
      <c r="I50" s="24"/>
    </row>
    <row r="51" spans="1:9" ht="18.75">
      <c r="A51" s="24"/>
      <c r="B51" s="25"/>
      <c r="C51" s="24"/>
      <c r="D51" s="25"/>
      <c r="E51" s="24"/>
      <c r="F51" s="25"/>
      <c r="G51" s="24"/>
      <c r="H51" s="25"/>
      <c r="I51" s="24"/>
    </row>
    <row r="52" spans="1:9" ht="18.75">
      <c r="A52" s="24"/>
      <c r="B52" s="25"/>
      <c r="C52" s="24"/>
      <c r="D52" s="25"/>
      <c r="E52" s="24"/>
      <c r="F52" s="25"/>
      <c r="G52" s="24"/>
      <c r="H52" s="25"/>
      <c r="I52" s="24"/>
    </row>
    <row r="53" spans="1:9" ht="18.75">
      <c r="A53" s="24"/>
      <c r="B53" s="25"/>
      <c r="C53" s="24"/>
      <c r="D53" s="25"/>
      <c r="E53" s="24"/>
      <c r="F53" s="25"/>
      <c r="G53" s="24"/>
      <c r="H53" s="25"/>
      <c r="I53" s="24"/>
    </row>
    <row r="54" spans="1:9" ht="18.75">
      <c r="A54" s="24"/>
      <c r="B54" s="25"/>
      <c r="C54" s="24"/>
      <c r="D54" s="25"/>
      <c r="E54" s="24"/>
      <c r="F54" s="25"/>
      <c r="G54" s="24"/>
      <c r="H54" s="25"/>
      <c r="I54" s="24"/>
    </row>
    <row r="55" spans="1:9" ht="18.75">
      <c r="A55" s="24"/>
      <c r="B55" s="25"/>
      <c r="C55" s="24"/>
      <c r="D55" s="25"/>
      <c r="E55" s="24"/>
      <c r="F55" s="25"/>
      <c r="G55" s="24"/>
      <c r="H55" s="25"/>
      <c r="I55" s="24"/>
    </row>
    <row r="56" spans="1:9" ht="18.75">
      <c r="A56" s="24"/>
      <c r="B56" s="25"/>
      <c r="C56" s="24"/>
      <c r="D56" s="25"/>
      <c r="E56" s="24"/>
      <c r="F56" s="25"/>
      <c r="G56" s="24"/>
      <c r="H56" s="25"/>
      <c r="I56" s="24"/>
    </row>
    <row r="57" spans="1:9" ht="18.75">
      <c r="A57" s="24"/>
      <c r="B57" s="25"/>
      <c r="C57" s="24"/>
      <c r="D57" s="25"/>
      <c r="E57" s="24"/>
      <c r="F57" s="25"/>
      <c r="G57" s="24"/>
      <c r="H57" s="25"/>
      <c r="I57" s="24"/>
    </row>
    <row r="58" spans="1:9" ht="18.75">
      <c r="A58" s="24"/>
      <c r="B58" s="25"/>
      <c r="C58" s="24"/>
      <c r="D58" s="25"/>
      <c r="E58" s="24"/>
      <c r="F58" s="25"/>
      <c r="G58" s="24"/>
      <c r="H58" s="25"/>
      <c r="I58" s="24"/>
    </row>
    <row r="59" spans="1:9" ht="18.75">
      <c r="A59" s="24"/>
      <c r="B59" s="25"/>
      <c r="C59" s="24"/>
      <c r="D59" s="25"/>
      <c r="E59" s="24"/>
      <c r="F59" s="25"/>
      <c r="G59" s="24"/>
      <c r="H59" s="25"/>
      <c r="I59" s="24"/>
    </row>
    <row r="60" spans="1:9" ht="18.75">
      <c r="A60" s="24"/>
      <c r="B60" s="25"/>
      <c r="C60" s="24"/>
      <c r="D60" s="25"/>
      <c r="E60" s="24"/>
      <c r="F60" s="25"/>
      <c r="G60" s="24"/>
      <c r="H60" s="25"/>
      <c r="I60" s="24"/>
    </row>
    <row r="61" spans="1:9" ht="18.75">
      <c r="A61" s="24"/>
      <c r="B61" s="25"/>
      <c r="C61" s="24"/>
      <c r="D61" s="25"/>
      <c r="E61" s="24"/>
      <c r="F61" s="25"/>
      <c r="G61" s="24"/>
      <c r="H61" s="25"/>
      <c r="I61" s="24"/>
    </row>
    <row r="62" spans="1:9" ht="18.75">
      <c r="A62" s="24"/>
      <c r="B62" s="25"/>
      <c r="C62" s="24"/>
      <c r="D62" s="25"/>
      <c r="E62" s="24"/>
      <c r="F62" s="25"/>
      <c r="G62" s="24"/>
      <c r="H62" s="25"/>
      <c r="I62" s="24"/>
    </row>
    <row r="63" spans="1:9" ht="18.75">
      <c r="A63" s="24"/>
      <c r="B63" s="25"/>
      <c r="C63" s="24"/>
      <c r="D63" s="25"/>
      <c r="E63" s="24"/>
      <c r="F63" s="25"/>
      <c r="G63" s="24"/>
      <c r="H63" s="25"/>
      <c r="I63" s="24"/>
    </row>
    <row r="64" spans="1:9" ht="18.75">
      <c r="A64" s="24"/>
      <c r="B64" s="25"/>
      <c r="C64" s="24"/>
      <c r="D64" s="25"/>
      <c r="E64" s="24"/>
      <c r="F64" s="25"/>
      <c r="G64" s="24"/>
      <c r="H64" s="25"/>
      <c r="I64" s="24"/>
    </row>
    <row r="65" spans="1:9" ht="18.75">
      <c r="A65" s="24"/>
      <c r="B65" s="25"/>
      <c r="C65" s="24"/>
      <c r="D65" s="25"/>
      <c r="E65" s="24"/>
      <c r="F65" s="25"/>
      <c r="G65" s="24"/>
      <c r="H65" s="25"/>
      <c r="I65" s="24"/>
    </row>
    <row r="66" spans="1:9" ht="18.75">
      <c r="A66" s="24"/>
      <c r="B66" s="25"/>
      <c r="C66" s="24"/>
      <c r="D66" s="25"/>
      <c r="E66" s="24"/>
      <c r="F66" s="25"/>
      <c r="G66" s="24"/>
      <c r="H66" s="25"/>
      <c r="I66" s="24"/>
    </row>
    <row r="67" spans="1:9" ht="18.75">
      <c r="A67" s="24"/>
      <c r="B67" s="25"/>
      <c r="C67" s="24"/>
      <c r="D67" s="25"/>
      <c r="E67" s="24"/>
      <c r="F67" s="25"/>
      <c r="G67" s="24"/>
      <c r="H67" s="25"/>
      <c r="I67" s="24"/>
    </row>
    <row r="68" spans="1:9" ht="18.75">
      <c r="A68" s="24"/>
      <c r="B68" s="25"/>
      <c r="C68" s="24"/>
      <c r="D68" s="25"/>
      <c r="E68" s="24"/>
      <c r="F68" s="25"/>
      <c r="G68" s="24"/>
      <c r="H68" s="25"/>
      <c r="I68" s="24"/>
    </row>
    <row r="69" spans="1:9" ht="18.75">
      <c r="A69" s="24"/>
      <c r="B69" s="25"/>
      <c r="C69" s="24"/>
      <c r="D69" s="25"/>
      <c r="E69" s="24"/>
      <c r="F69" s="25"/>
      <c r="G69" s="24"/>
      <c r="H69" s="25"/>
      <c r="I69" s="24"/>
    </row>
    <row r="70" spans="1:9" ht="18.75">
      <c r="A70" s="24"/>
      <c r="B70" s="25"/>
      <c r="C70" s="24"/>
      <c r="D70" s="25"/>
      <c r="E70" s="24"/>
      <c r="F70" s="25"/>
      <c r="G70" s="24"/>
      <c r="H70" s="25"/>
      <c r="I70" s="24"/>
    </row>
    <row r="71" spans="1:9" ht="18.75">
      <c r="A71" s="24"/>
      <c r="B71" s="25"/>
      <c r="C71" s="24"/>
      <c r="D71" s="25"/>
      <c r="E71" s="24"/>
      <c r="F71" s="25"/>
      <c r="G71" s="24"/>
      <c r="H71" s="25"/>
      <c r="I71" s="24"/>
    </row>
    <row r="72" spans="1:9" ht="18.75">
      <c r="A72" s="24"/>
      <c r="B72" s="25"/>
      <c r="C72" s="24"/>
      <c r="D72" s="25"/>
      <c r="E72" s="24"/>
      <c r="F72" s="25"/>
      <c r="G72" s="24"/>
      <c r="H72" s="25"/>
      <c r="I72" s="24"/>
    </row>
    <row r="73" spans="1:9" ht="18.75">
      <c r="A73" s="24"/>
      <c r="B73" s="25"/>
      <c r="C73" s="24"/>
      <c r="D73" s="25"/>
      <c r="E73" s="24"/>
      <c r="F73" s="25"/>
      <c r="G73" s="24"/>
      <c r="H73" s="25"/>
      <c r="I73" s="24"/>
    </row>
    <row r="74" spans="1:9" ht="18.75">
      <c r="A74" s="24"/>
      <c r="B74" s="25"/>
      <c r="C74" s="24"/>
      <c r="D74" s="25"/>
      <c r="E74" s="24"/>
      <c r="F74" s="25"/>
      <c r="G74" s="24"/>
      <c r="H74" s="25"/>
      <c r="I74" s="24"/>
    </row>
    <row r="75" spans="1:9" ht="18.75">
      <c r="A75" s="24"/>
      <c r="B75" s="25"/>
      <c r="C75" s="24"/>
      <c r="D75" s="25"/>
      <c r="E75" s="24"/>
      <c r="F75" s="25"/>
      <c r="G75" s="24"/>
      <c r="H75" s="25"/>
      <c r="I75" s="24"/>
    </row>
    <row r="76" spans="1:9" ht="18.75">
      <c r="A76" s="24"/>
      <c r="B76" s="25"/>
      <c r="C76" s="24"/>
      <c r="D76" s="25"/>
      <c r="E76" s="24"/>
      <c r="F76" s="25"/>
      <c r="G76" s="24"/>
      <c r="H76" s="25"/>
      <c r="I76" s="24"/>
    </row>
    <row r="77" spans="1:9" ht="18.75">
      <c r="A77" s="24"/>
      <c r="B77" s="25"/>
      <c r="C77" s="24"/>
      <c r="D77" s="25"/>
      <c r="E77" s="24"/>
      <c r="F77" s="25"/>
      <c r="G77" s="24"/>
      <c r="H77" s="25"/>
      <c r="I77" s="24"/>
    </row>
    <row r="78" spans="1:9" ht="18.75">
      <c r="A78" s="24"/>
      <c r="B78" s="25"/>
      <c r="C78" s="24"/>
      <c r="D78" s="25"/>
      <c r="E78" s="24"/>
      <c r="F78" s="25"/>
      <c r="G78" s="24"/>
      <c r="H78" s="25"/>
      <c r="I78" s="24"/>
    </row>
    <row r="79" spans="1:9" ht="18.75">
      <c r="A79" s="24"/>
      <c r="B79" s="25"/>
      <c r="C79" s="24"/>
      <c r="D79" s="25"/>
      <c r="E79" s="24"/>
      <c r="F79" s="25"/>
      <c r="G79" s="24"/>
      <c r="H79" s="25"/>
      <c r="I79" s="24"/>
    </row>
    <row r="80" spans="1:9" ht="18.75">
      <c r="A80" s="24"/>
      <c r="B80" s="25"/>
      <c r="C80" s="24"/>
      <c r="D80" s="25"/>
      <c r="E80" s="24"/>
      <c r="F80" s="25"/>
      <c r="G80" s="24"/>
      <c r="H80" s="25"/>
      <c r="I80" s="24"/>
    </row>
    <row r="81" spans="1:9" ht="18.75">
      <c r="A81" s="24"/>
      <c r="B81" s="25"/>
      <c r="C81" s="24"/>
      <c r="D81" s="25"/>
      <c r="E81" s="24"/>
      <c r="F81" s="25"/>
      <c r="G81" s="24"/>
      <c r="H81" s="25"/>
      <c r="I81" s="24"/>
    </row>
    <row r="82" spans="1:9" ht="18.75">
      <c r="A82" s="24"/>
      <c r="B82" s="25"/>
      <c r="C82" s="24"/>
      <c r="D82" s="25"/>
      <c r="E82" s="24"/>
      <c r="F82" s="25"/>
      <c r="G82" s="24"/>
      <c r="H82" s="25"/>
      <c r="I82" s="24"/>
    </row>
    <row r="83" spans="1:9" ht="18.75">
      <c r="A83" s="24"/>
      <c r="B83" s="25"/>
      <c r="C83" s="24"/>
      <c r="D83" s="25"/>
      <c r="E83" s="24"/>
      <c r="F83" s="25"/>
      <c r="G83" s="24"/>
      <c r="H83" s="25"/>
      <c r="I83" s="24"/>
    </row>
    <row r="84" spans="1:9" ht="18.75">
      <c r="A84" s="24"/>
      <c r="B84" s="25"/>
      <c r="C84" s="24"/>
      <c r="D84" s="25"/>
      <c r="E84" s="24"/>
      <c r="F84" s="25"/>
      <c r="G84" s="24"/>
      <c r="H84" s="25"/>
      <c r="I84" s="24"/>
    </row>
    <row r="85" spans="1:9" ht="18.75">
      <c r="A85" s="24"/>
      <c r="B85" s="25"/>
      <c r="C85" s="24"/>
      <c r="D85" s="25"/>
      <c r="E85" s="24"/>
      <c r="F85" s="25"/>
      <c r="G85" s="24"/>
      <c r="H85" s="25"/>
      <c r="I85" s="24"/>
    </row>
    <row r="86" spans="1:9" ht="18.75">
      <c r="A86" s="24"/>
      <c r="B86" s="25"/>
      <c r="C86" s="24"/>
      <c r="D86" s="25"/>
      <c r="E86" s="24"/>
      <c r="F86" s="25"/>
      <c r="G86" s="24"/>
      <c r="H86" s="25"/>
      <c r="I86" s="24"/>
    </row>
    <row r="87" spans="1:9" ht="18.75">
      <c r="A87" s="24"/>
      <c r="B87" s="25"/>
      <c r="C87" s="24"/>
      <c r="D87" s="25"/>
      <c r="E87" s="24"/>
      <c r="F87" s="25"/>
      <c r="G87" s="24"/>
      <c r="H87" s="25"/>
      <c r="I87" s="24"/>
    </row>
    <row r="88" spans="1:9" ht="18.75">
      <c r="A88" s="24"/>
      <c r="B88" s="25"/>
      <c r="C88" s="24"/>
      <c r="D88" s="25"/>
      <c r="E88" s="24"/>
      <c r="F88" s="25"/>
      <c r="G88" s="24"/>
      <c r="H88" s="25"/>
      <c r="I88" s="24"/>
    </row>
    <row r="89" spans="1:9" ht="18.75">
      <c r="A89" s="24"/>
      <c r="B89" s="25"/>
      <c r="C89" s="24"/>
      <c r="D89" s="25"/>
      <c r="E89" s="24"/>
      <c r="F89" s="25"/>
      <c r="G89" s="24"/>
      <c r="H89" s="25"/>
      <c r="I89" s="24"/>
    </row>
    <row r="90" spans="1:9" ht="18.75">
      <c r="A90" s="24"/>
      <c r="B90" s="25"/>
      <c r="C90" s="24"/>
      <c r="D90" s="25"/>
      <c r="E90" s="24"/>
      <c r="F90" s="25"/>
      <c r="G90" s="24"/>
      <c r="H90" s="25"/>
      <c r="I90" s="24"/>
    </row>
    <row r="91" spans="1:9" ht="18.75">
      <c r="A91" s="24"/>
      <c r="B91" s="25"/>
      <c r="C91" s="24"/>
      <c r="D91" s="25"/>
      <c r="E91" s="24"/>
      <c r="F91" s="25"/>
      <c r="G91" s="24"/>
      <c r="H91" s="25"/>
      <c r="I91" s="24"/>
    </row>
    <row r="92" spans="1:9" ht="18.75">
      <c r="A92" s="24"/>
      <c r="B92" s="25"/>
      <c r="C92" s="24"/>
      <c r="D92" s="25"/>
      <c r="E92" s="24"/>
      <c r="F92" s="25"/>
      <c r="G92" s="24"/>
      <c r="H92" s="25"/>
      <c r="I92" s="24"/>
    </row>
    <row r="93" spans="1:9" ht="18.75">
      <c r="A93" s="24"/>
      <c r="B93" s="25"/>
      <c r="C93" s="24"/>
      <c r="D93" s="25"/>
      <c r="E93" s="24"/>
      <c r="F93" s="25"/>
      <c r="G93" s="24"/>
      <c r="H93" s="25"/>
      <c r="I93" s="24"/>
    </row>
    <row r="94" spans="1:9" ht="18.75">
      <c r="A94" s="24"/>
      <c r="B94" s="25"/>
      <c r="C94" s="24"/>
      <c r="D94" s="25"/>
      <c r="E94" s="24"/>
      <c r="F94" s="25"/>
      <c r="G94" s="24"/>
      <c r="H94" s="25"/>
      <c r="I94" s="24"/>
    </row>
    <row r="95" spans="1:9" ht="18.75">
      <c r="A95" s="24"/>
      <c r="B95" s="25"/>
      <c r="C95" s="24"/>
      <c r="D95" s="25"/>
      <c r="E95" s="24"/>
      <c r="F95" s="25"/>
      <c r="G95" s="24"/>
      <c r="H95" s="25"/>
      <c r="I95" s="24"/>
    </row>
    <row r="96" spans="1:9" ht="18.75">
      <c r="A96" s="24"/>
      <c r="B96" s="25"/>
      <c r="C96" s="24"/>
      <c r="D96" s="25"/>
      <c r="E96" s="24"/>
      <c r="F96" s="25"/>
      <c r="G96" s="24"/>
      <c r="H96" s="25"/>
      <c r="I96" s="24"/>
    </row>
    <row r="97" spans="1:9" ht="18.75">
      <c r="A97" s="24"/>
      <c r="B97" s="25"/>
      <c r="C97" s="24"/>
      <c r="D97" s="25"/>
      <c r="E97" s="24"/>
      <c r="F97" s="25"/>
      <c r="G97" s="24"/>
      <c r="H97" s="25"/>
      <c r="I97" s="24"/>
    </row>
    <row r="98" spans="1:9" ht="18.75">
      <c r="A98" s="24"/>
      <c r="B98" s="25"/>
      <c r="C98" s="24"/>
      <c r="D98" s="25"/>
      <c r="E98" s="24"/>
      <c r="F98" s="25"/>
      <c r="G98" s="24"/>
      <c r="H98" s="25"/>
      <c r="I98" s="24"/>
    </row>
    <row r="99" spans="1:9" ht="18.75">
      <c r="A99" s="24"/>
      <c r="B99" s="25"/>
      <c r="C99" s="24"/>
      <c r="D99" s="25"/>
      <c r="E99" s="24"/>
      <c r="F99" s="25"/>
      <c r="G99" s="24"/>
      <c r="H99" s="25"/>
      <c r="I99" s="24"/>
    </row>
    <row r="100" spans="1:9" ht="18.75">
      <c r="A100" s="24"/>
      <c r="B100" s="25"/>
      <c r="C100" s="24"/>
      <c r="D100" s="25"/>
      <c r="E100" s="24"/>
      <c r="F100" s="25"/>
      <c r="G100" s="24"/>
      <c r="H100" s="25"/>
      <c r="I100" s="24"/>
    </row>
    <row r="101" spans="1:9" ht="18.75">
      <c r="A101" s="24"/>
      <c r="B101" s="25"/>
      <c r="C101" s="24"/>
      <c r="D101" s="25"/>
      <c r="E101" s="24"/>
      <c r="F101" s="25"/>
      <c r="G101" s="24"/>
      <c r="H101" s="25"/>
      <c r="I101" s="24"/>
    </row>
    <row r="102" spans="1:9" ht="18.75">
      <c r="A102" s="24"/>
      <c r="B102" s="25"/>
      <c r="C102" s="24"/>
      <c r="D102" s="25"/>
      <c r="E102" s="24"/>
      <c r="F102" s="25"/>
      <c r="G102" s="24"/>
      <c r="H102" s="25"/>
      <c r="I102" s="24"/>
    </row>
    <row r="103" spans="1:9" ht="18.75">
      <c r="A103" s="24"/>
      <c r="B103" s="25"/>
      <c r="C103" s="24"/>
      <c r="D103" s="25"/>
      <c r="E103" s="24"/>
      <c r="F103" s="25"/>
      <c r="G103" s="24"/>
      <c r="H103" s="25"/>
      <c r="I103" s="24"/>
    </row>
    <row r="104" spans="1:9" ht="18.75">
      <c r="A104" s="24"/>
      <c r="B104" s="25"/>
      <c r="C104" s="24"/>
      <c r="D104" s="25"/>
      <c r="E104" s="24"/>
      <c r="F104" s="25"/>
      <c r="G104" s="24"/>
      <c r="H104" s="25"/>
      <c r="I104" s="24"/>
    </row>
    <row r="105" spans="1:9" ht="18.75">
      <c r="A105" s="24"/>
      <c r="B105" s="25"/>
      <c r="C105" s="24"/>
      <c r="D105" s="25"/>
      <c r="E105" s="24"/>
      <c r="F105" s="25"/>
      <c r="G105" s="24"/>
      <c r="H105" s="25"/>
      <c r="I105" s="24"/>
    </row>
    <row r="106" spans="1:9" ht="18.75">
      <c r="A106" s="24"/>
      <c r="B106" s="25"/>
      <c r="C106" s="24"/>
      <c r="D106" s="25"/>
      <c r="E106" s="24"/>
      <c r="F106" s="25"/>
      <c r="G106" s="24"/>
      <c r="H106" s="25"/>
      <c r="I106" s="24"/>
    </row>
    <row r="107" spans="1:9" ht="18.75">
      <c r="A107" s="24"/>
      <c r="B107" s="25"/>
      <c r="C107" s="24"/>
      <c r="D107" s="25"/>
      <c r="E107" s="24"/>
      <c r="F107" s="25"/>
      <c r="G107" s="24"/>
      <c r="H107" s="25"/>
      <c r="I107" s="24"/>
    </row>
    <row r="108" spans="1:9" ht="18.75">
      <c r="A108" s="24"/>
      <c r="B108" s="25"/>
      <c r="C108" s="24"/>
      <c r="D108" s="25"/>
      <c r="E108" s="24"/>
      <c r="F108" s="25"/>
      <c r="G108" s="24"/>
      <c r="H108" s="25"/>
      <c r="I108" s="24"/>
    </row>
    <row r="109" spans="1:9" ht="18.75">
      <c r="A109" s="24"/>
      <c r="B109" s="25"/>
      <c r="C109" s="24"/>
      <c r="D109" s="25"/>
      <c r="E109" s="24"/>
      <c r="F109" s="25"/>
      <c r="G109" s="24"/>
      <c r="H109" s="25"/>
      <c r="I109" s="24"/>
    </row>
    <row r="110" spans="1:9" ht="18.75">
      <c r="A110" s="24"/>
      <c r="B110" s="25"/>
      <c r="C110" s="24"/>
      <c r="D110" s="25"/>
      <c r="E110" s="24"/>
      <c r="F110" s="25"/>
      <c r="G110" s="24"/>
      <c r="H110" s="25"/>
      <c r="I110" s="24"/>
    </row>
    <row r="111" spans="1:9" ht="18.75">
      <c r="A111" s="24"/>
      <c r="B111" s="25"/>
      <c r="C111" s="24"/>
      <c r="D111" s="25"/>
      <c r="E111" s="24"/>
      <c r="F111" s="25"/>
      <c r="G111" s="24"/>
      <c r="H111" s="25"/>
      <c r="I111" s="24"/>
    </row>
    <row r="112" spans="1:9" ht="18.75">
      <c r="A112" s="24"/>
      <c r="B112" s="25"/>
      <c r="C112" s="24"/>
      <c r="D112" s="25"/>
      <c r="E112" s="24"/>
      <c r="F112" s="25"/>
      <c r="G112" s="24"/>
      <c r="H112" s="25"/>
      <c r="I112" s="24"/>
    </row>
    <row r="113" spans="1:9" ht="18.75">
      <c r="A113" s="24"/>
      <c r="B113" s="25"/>
      <c r="C113" s="24"/>
      <c r="D113" s="25"/>
      <c r="E113" s="24"/>
      <c r="F113" s="25"/>
      <c r="G113" s="24"/>
      <c r="H113" s="25"/>
      <c r="I113" s="24"/>
    </row>
    <row r="114" spans="1:9" ht="18.75">
      <c r="A114" s="24"/>
      <c r="B114" s="25"/>
      <c r="C114" s="24"/>
      <c r="D114" s="25"/>
      <c r="E114" s="24"/>
      <c r="F114" s="25"/>
      <c r="G114" s="24"/>
      <c r="H114" s="25"/>
      <c r="I114" s="24"/>
    </row>
    <row r="115" spans="1:9" ht="18.75">
      <c r="A115" s="24"/>
      <c r="B115" s="25"/>
      <c r="C115" s="24"/>
      <c r="D115" s="25"/>
      <c r="E115" s="24"/>
      <c r="F115" s="25"/>
      <c r="G115" s="24"/>
      <c r="H115" s="25"/>
      <c r="I115" s="24"/>
    </row>
    <row r="116" spans="1:9" ht="18.75">
      <c r="A116" s="24"/>
      <c r="B116" s="25"/>
      <c r="C116" s="24"/>
      <c r="D116" s="25"/>
      <c r="E116" s="24"/>
      <c r="F116" s="25"/>
      <c r="G116" s="24"/>
      <c r="H116" s="25"/>
      <c r="I116" s="24"/>
    </row>
    <row r="117" spans="1:9" ht="18.75">
      <c r="A117" s="24"/>
      <c r="B117" s="25"/>
      <c r="C117" s="24"/>
      <c r="D117" s="25"/>
      <c r="E117" s="24"/>
      <c r="F117" s="25"/>
      <c r="G117" s="24"/>
      <c r="H117" s="25"/>
      <c r="I117" s="24"/>
    </row>
    <row r="118" spans="1:9" ht="18.75">
      <c r="A118" s="24"/>
      <c r="B118" s="25"/>
      <c r="C118" s="24"/>
      <c r="D118" s="25"/>
      <c r="E118" s="24"/>
      <c r="F118" s="25"/>
      <c r="G118" s="24"/>
      <c r="H118" s="25"/>
      <c r="I118" s="24"/>
    </row>
    <row r="119" spans="1:9" ht="18.75">
      <c r="A119" s="24"/>
      <c r="B119" s="25"/>
      <c r="C119" s="24"/>
      <c r="D119" s="25"/>
      <c r="E119" s="24"/>
      <c r="F119" s="25"/>
      <c r="G119" s="24"/>
      <c r="H119" s="25"/>
      <c r="I119" s="24"/>
    </row>
    <row r="120" spans="1:9" ht="18.75">
      <c r="A120" s="24"/>
      <c r="B120" s="25"/>
      <c r="C120" s="24"/>
      <c r="D120" s="25"/>
      <c r="E120" s="24"/>
      <c r="F120" s="25"/>
      <c r="G120" s="24"/>
      <c r="H120" s="25"/>
      <c r="I120" s="24"/>
    </row>
    <row r="121" spans="1:9" ht="18.75">
      <c r="A121" s="24"/>
      <c r="B121" s="25"/>
      <c r="C121" s="24"/>
      <c r="D121" s="25"/>
      <c r="E121" s="24"/>
      <c r="F121" s="25"/>
      <c r="G121" s="24"/>
      <c r="H121" s="25"/>
      <c r="I121" s="24"/>
    </row>
    <row r="122" spans="1:9" ht="18.75">
      <c r="A122" s="24"/>
      <c r="B122" s="25"/>
      <c r="C122" s="24"/>
      <c r="D122" s="25"/>
      <c r="E122" s="24"/>
      <c r="F122" s="25"/>
      <c r="G122" s="24"/>
      <c r="H122" s="25"/>
      <c r="I122" s="24"/>
    </row>
    <row r="123" spans="1:9" ht="18.75">
      <c r="A123" s="24"/>
      <c r="B123" s="25"/>
      <c r="C123" s="24"/>
      <c r="D123" s="25"/>
      <c r="E123" s="24"/>
      <c r="F123" s="25"/>
      <c r="G123" s="24"/>
      <c r="H123" s="25"/>
      <c r="I123" s="24"/>
    </row>
    <row r="124" spans="1:9" ht="18.75">
      <c r="A124" s="24"/>
      <c r="B124" s="25"/>
      <c r="C124" s="24"/>
      <c r="D124" s="25"/>
      <c r="E124" s="24"/>
      <c r="F124" s="25"/>
      <c r="G124" s="24"/>
      <c r="H124" s="25"/>
      <c r="I124" s="24"/>
    </row>
    <row r="125" spans="1:9" ht="18.75">
      <c r="A125" s="24"/>
      <c r="B125" s="25"/>
      <c r="C125" s="24"/>
      <c r="D125" s="25"/>
      <c r="E125" s="24"/>
      <c r="F125" s="25"/>
      <c r="G125" s="24"/>
      <c r="H125" s="25"/>
      <c r="I125" s="24"/>
    </row>
    <row r="126" spans="1:9" ht="18.75">
      <c r="A126" s="24"/>
      <c r="B126" s="25"/>
      <c r="C126" s="24"/>
      <c r="D126" s="25"/>
      <c r="E126" s="24"/>
      <c r="F126" s="25"/>
      <c r="G126" s="24"/>
      <c r="H126" s="25"/>
      <c r="I126" s="24"/>
    </row>
    <row r="127" spans="1:9" ht="18.75">
      <c r="A127" s="24"/>
      <c r="B127" s="25"/>
      <c r="C127" s="24"/>
      <c r="D127" s="25"/>
      <c r="E127" s="24"/>
      <c r="F127" s="25"/>
      <c r="G127" s="24"/>
      <c r="H127" s="25"/>
      <c r="I127" s="24"/>
    </row>
    <row r="128" spans="1:9" ht="18.75">
      <c r="A128" s="24"/>
      <c r="B128" s="25"/>
      <c r="C128" s="24"/>
      <c r="D128" s="25"/>
      <c r="E128" s="24"/>
      <c r="F128" s="25"/>
      <c r="G128" s="24"/>
      <c r="H128" s="25"/>
      <c r="I128" s="24"/>
    </row>
    <row r="129" spans="1:9" ht="18.75">
      <c r="A129" s="24"/>
      <c r="B129" s="25"/>
      <c r="C129" s="24"/>
      <c r="D129" s="25"/>
      <c r="E129" s="24"/>
      <c r="F129" s="25"/>
      <c r="G129" s="24"/>
      <c r="H129" s="25"/>
      <c r="I129" s="24"/>
    </row>
    <row r="130" spans="1:9" ht="18.75">
      <c r="A130" s="24"/>
      <c r="B130" s="25"/>
      <c r="C130" s="24"/>
      <c r="D130" s="25"/>
      <c r="E130" s="24"/>
      <c r="F130" s="25"/>
      <c r="G130" s="24"/>
      <c r="H130" s="25"/>
      <c r="I130" s="24"/>
    </row>
    <row r="131" spans="1:9" ht="18.75">
      <c r="A131" s="24"/>
      <c r="B131" s="25"/>
      <c r="C131" s="24"/>
      <c r="D131" s="25"/>
      <c r="E131" s="24"/>
      <c r="F131" s="25"/>
      <c r="G131" s="24"/>
      <c r="H131" s="25"/>
      <c r="I131" s="24"/>
    </row>
  </sheetData>
  <sheetProtection/>
  <mergeCells count="2">
    <mergeCell ref="A4:B4"/>
    <mergeCell ref="E4:I4"/>
  </mergeCells>
  <printOptions/>
  <pageMargins left="0.28" right="0.35" top="0.3" bottom="0.42" header="0.17" footer="0.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D16" sqref="D16"/>
    </sheetView>
  </sheetViews>
  <sheetFormatPr defaultColWidth="9.140625" defaultRowHeight="12.75"/>
  <cols>
    <col min="1" max="1" width="11.57421875" style="29" customWidth="1"/>
    <col min="2" max="2" width="31.28125" style="29" customWidth="1"/>
    <col min="3" max="3" width="15.421875" style="29" customWidth="1"/>
    <col min="4" max="4" width="10.00390625" style="29" customWidth="1"/>
    <col min="5" max="5" width="13.8515625" style="29" customWidth="1"/>
    <col min="6" max="6" width="18.7109375" style="29" customWidth="1"/>
    <col min="7" max="16384" width="9.140625" style="29" customWidth="1"/>
  </cols>
  <sheetData>
    <row r="1" spans="1:6" ht="29.25" customHeight="1">
      <c r="A1" s="34" t="s">
        <v>23</v>
      </c>
      <c r="B1" s="34" t="s">
        <v>24</v>
      </c>
      <c r="C1" s="34" t="s">
        <v>25</v>
      </c>
      <c r="D1" s="34" t="s">
        <v>26</v>
      </c>
      <c r="E1" s="34" t="s">
        <v>27</v>
      </c>
      <c r="F1" s="34" t="s">
        <v>28</v>
      </c>
    </row>
    <row r="2" spans="1:6" ht="23.25">
      <c r="A2" s="30"/>
      <c r="B2" s="30"/>
      <c r="C2" s="30"/>
      <c r="D2" s="30"/>
      <c r="E2" s="30"/>
      <c r="F2" s="30"/>
    </row>
    <row r="3" spans="1:6" ht="23.25">
      <c r="A3" s="32"/>
      <c r="B3" s="33"/>
      <c r="C3" s="33"/>
      <c r="D3" s="33"/>
      <c r="E3" s="33"/>
      <c r="F3" s="33"/>
    </row>
    <row r="4" spans="1:6" ht="23.25">
      <c r="A4" s="32"/>
      <c r="B4" s="33"/>
      <c r="C4" s="33"/>
      <c r="D4" s="33"/>
      <c r="E4" s="33"/>
      <c r="F4" s="33"/>
    </row>
    <row r="5" spans="1:6" ht="23.25">
      <c r="A5" s="32"/>
      <c r="B5" s="33"/>
      <c r="C5" s="33"/>
      <c r="D5" s="33"/>
      <c r="E5" s="33"/>
      <c r="F5" s="33"/>
    </row>
    <row r="6" spans="1:6" ht="23.25">
      <c r="A6" s="32"/>
      <c r="B6" s="33"/>
      <c r="C6" s="33"/>
      <c r="D6" s="33"/>
      <c r="E6" s="33"/>
      <c r="F6" s="33"/>
    </row>
    <row r="7" spans="1:6" ht="23.25">
      <c r="A7" s="32"/>
      <c r="B7" s="33"/>
      <c r="C7" s="33"/>
      <c r="D7" s="33"/>
      <c r="E7" s="33"/>
      <c r="F7" s="33"/>
    </row>
    <row r="8" spans="1:6" ht="23.25">
      <c r="A8" s="32"/>
      <c r="B8" s="33"/>
      <c r="C8" s="33"/>
      <c r="D8" s="33"/>
      <c r="E8" s="33"/>
      <c r="F8" s="33"/>
    </row>
    <row r="9" spans="1:6" ht="23.25">
      <c r="A9" s="32"/>
      <c r="B9" s="33"/>
      <c r="C9" s="33"/>
      <c r="D9" s="33"/>
      <c r="E9" s="33"/>
      <c r="F9" s="33"/>
    </row>
    <row r="10" spans="1:6" ht="23.25">
      <c r="A10" s="32"/>
      <c r="B10" s="33"/>
      <c r="C10" s="33"/>
      <c r="D10" s="33"/>
      <c r="E10" s="33"/>
      <c r="F10" s="33"/>
    </row>
    <row r="11" spans="1:6" ht="23.25">
      <c r="A11" s="32"/>
      <c r="B11" s="33"/>
      <c r="C11" s="33"/>
      <c r="D11" s="33"/>
      <c r="E11" s="33"/>
      <c r="F11" s="33"/>
    </row>
    <row r="12" spans="1:6" ht="23.25">
      <c r="A12" s="32"/>
      <c r="B12" s="33"/>
      <c r="C12" s="33"/>
      <c r="D12" s="33"/>
      <c r="E12" s="33"/>
      <c r="F12" s="33"/>
    </row>
    <row r="13" spans="1:6" ht="23.25">
      <c r="A13" s="32"/>
      <c r="B13" s="33"/>
      <c r="C13" s="33"/>
      <c r="D13" s="33"/>
      <c r="E13" s="33"/>
      <c r="F13" s="33"/>
    </row>
    <row r="14" spans="1:6" ht="23.25">
      <c r="A14" s="32"/>
      <c r="B14" s="33"/>
      <c r="C14" s="33"/>
      <c r="D14" s="33"/>
      <c r="E14" s="33"/>
      <c r="F14" s="33"/>
    </row>
    <row r="15" spans="1:6" ht="23.25">
      <c r="A15" s="32"/>
      <c r="B15" s="33"/>
      <c r="C15" s="33"/>
      <c r="D15" s="33"/>
      <c r="E15" s="33"/>
      <c r="F15" s="33"/>
    </row>
    <row r="16" spans="1:6" ht="23.25">
      <c r="A16" s="32"/>
      <c r="B16" s="33"/>
      <c r="C16" s="33"/>
      <c r="D16" s="33"/>
      <c r="E16" s="33"/>
      <c r="F16" s="33"/>
    </row>
    <row r="17" spans="1:6" ht="23.25">
      <c r="A17" s="32"/>
      <c r="B17" s="33"/>
      <c r="C17" s="33"/>
      <c r="D17" s="33"/>
      <c r="E17" s="33"/>
      <c r="F17" s="33"/>
    </row>
    <row r="18" spans="1:6" ht="23.25">
      <c r="A18" s="32"/>
      <c r="B18" s="33"/>
      <c r="C18" s="33"/>
      <c r="D18" s="33"/>
      <c r="E18" s="33"/>
      <c r="F18" s="33"/>
    </row>
    <row r="19" spans="1:6" ht="23.25">
      <c r="A19" s="32"/>
      <c r="B19" s="33"/>
      <c r="C19" s="33"/>
      <c r="D19" s="33"/>
      <c r="E19" s="33"/>
      <c r="F19" s="33"/>
    </row>
    <row r="20" spans="1:6" ht="23.25">
      <c r="A20" s="32"/>
      <c r="B20" s="33"/>
      <c r="C20" s="33"/>
      <c r="D20" s="33"/>
      <c r="E20" s="33"/>
      <c r="F20" s="33"/>
    </row>
    <row r="21" spans="1:6" ht="23.25">
      <c r="A21" s="32"/>
      <c r="B21" s="33"/>
      <c r="C21" s="33"/>
      <c r="D21" s="33"/>
      <c r="E21" s="33"/>
      <c r="F21" s="33"/>
    </row>
    <row r="22" spans="1:6" ht="23.25">
      <c r="A22" s="32"/>
      <c r="B22" s="33"/>
      <c r="C22" s="33"/>
      <c r="D22" s="33"/>
      <c r="E22" s="33"/>
      <c r="F22" s="33"/>
    </row>
    <row r="23" spans="1:6" ht="23.25">
      <c r="A23" s="32"/>
      <c r="B23" s="33"/>
      <c r="C23" s="33"/>
      <c r="D23" s="33"/>
      <c r="E23" s="33"/>
      <c r="F23" s="33"/>
    </row>
    <row r="24" spans="1:6" ht="23.25">
      <c r="A24" s="32"/>
      <c r="B24" s="33"/>
      <c r="C24" s="33"/>
      <c r="D24" s="33"/>
      <c r="E24" s="33"/>
      <c r="F24" s="33"/>
    </row>
    <row r="25" spans="1:6" ht="23.25">
      <c r="A25" s="32"/>
      <c r="B25" s="33"/>
      <c r="C25" s="33"/>
      <c r="D25" s="33"/>
      <c r="E25" s="33"/>
      <c r="F25" s="33"/>
    </row>
    <row r="26" spans="1:6" ht="23.25">
      <c r="A26" s="32"/>
      <c r="B26" s="33"/>
      <c r="C26" s="33"/>
      <c r="D26" s="33"/>
      <c r="E26" s="33"/>
      <c r="F26" s="33"/>
    </row>
    <row r="27" spans="1:6" ht="23.25">
      <c r="A27" s="32"/>
      <c r="B27" s="33"/>
      <c r="C27" s="33"/>
      <c r="D27" s="33"/>
      <c r="E27" s="33"/>
      <c r="F27" s="33"/>
    </row>
    <row r="28" spans="1:6" ht="23.25">
      <c r="A28" s="32"/>
      <c r="B28" s="33"/>
      <c r="C28" s="33"/>
      <c r="D28" s="33"/>
      <c r="E28" s="33"/>
      <c r="F28" s="33"/>
    </row>
    <row r="29" spans="1:6" ht="23.25">
      <c r="A29" s="32"/>
      <c r="B29" s="33"/>
      <c r="C29" s="33"/>
      <c r="D29" s="33"/>
      <c r="E29" s="33"/>
      <c r="F29" s="33"/>
    </row>
    <row r="30" spans="1:6" ht="23.25">
      <c r="A30" s="32"/>
      <c r="B30" s="33"/>
      <c r="C30" s="33"/>
      <c r="D30" s="33"/>
      <c r="E30" s="33"/>
      <c r="F30" s="33"/>
    </row>
    <row r="31" spans="1:6" ht="23.25">
      <c r="A31" s="32"/>
      <c r="B31" s="33"/>
      <c r="C31" s="33"/>
      <c r="D31" s="33"/>
      <c r="E31" s="33"/>
      <c r="F31" s="33"/>
    </row>
    <row r="32" spans="1:6" ht="23.25">
      <c r="A32" s="32"/>
      <c r="B32" s="33"/>
      <c r="C32" s="33"/>
      <c r="D32" s="33"/>
      <c r="E32" s="33"/>
      <c r="F32" s="33"/>
    </row>
    <row r="33" spans="1:6" ht="23.25">
      <c r="A33" s="32"/>
      <c r="B33" s="33"/>
      <c r="C33" s="33"/>
      <c r="D33" s="33"/>
      <c r="E33" s="33"/>
      <c r="F33" s="33"/>
    </row>
    <row r="34" spans="1:6" ht="23.25">
      <c r="A34" s="32"/>
      <c r="B34" s="33"/>
      <c r="C34" s="33"/>
      <c r="D34" s="33"/>
      <c r="E34" s="33"/>
      <c r="F34" s="33"/>
    </row>
    <row r="35" spans="1:6" ht="23.25">
      <c r="A35" s="31"/>
      <c r="B35" s="31"/>
      <c r="C35" s="31"/>
      <c r="D35" s="31"/>
      <c r="E35" s="31"/>
      <c r="F35" s="31"/>
    </row>
    <row r="41" spans="2:5" ht="23.25">
      <c r="B41" s="54"/>
      <c r="C41" s="43"/>
      <c r="D41" s="43"/>
      <c r="E41" s="43"/>
    </row>
    <row r="42" spans="1:5" ht="23.25">
      <c r="A42" s="57"/>
      <c r="B42" s="58"/>
      <c r="C42" s="55"/>
      <c r="D42" s="43"/>
      <c r="E42" s="43"/>
    </row>
    <row r="43" spans="1:5" ht="23.25">
      <c r="A43" s="57"/>
      <c r="B43" s="58"/>
      <c r="C43" s="56"/>
      <c r="D43" s="43"/>
      <c r="E43" s="43"/>
    </row>
    <row r="44" spans="1:5" ht="23.25">
      <c r="A44" s="57"/>
      <c r="B44" s="58"/>
      <c r="C44" s="55"/>
      <c r="D44" s="43"/>
      <c r="E44" s="43"/>
    </row>
    <row r="45" spans="1:5" ht="23.25">
      <c r="A45" s="58"/>
      <c r="B45" s="58"/>
      <c r="C45" s="43"/>
      <c r="D45" s="43"/>
      <c r="E45" s="43"/>
    </row>
    <row r="46" spans="2:5" ht="23.25">
      <c r="B46" s="43"/>
      <c r="C46" s="43"/>
      <c r="D46" s="43"/>
      <c r="E46" s="43"/>
    </row>
    <row r="47" spans="2:5" ht="23.25">
      <c r="B47" s="43"/>
      <c r="C47" s="43"/>
      <c r="D47" s="43"/>
      <c r="E47" s="43"/>
    </row>
    <row r="48" spans="2:5" ht="23.25">
      <c r="B48" s="43"/>
      <c r="C48" s="43"/>
      <c r="D48" s="43"/>
      <c r="E48" s="43"/>
    </row>
  </sheetData>
  <sheetProtection/>
  <printOptions/>
  <pageMargins left="0.25" right="0.25" top="0.43" bottom="0.25" header="0.19" footer="0.19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G16" sqref="G16"/>
    </sheetView>
  </sheetViews>
  <sheetFormatPr defaultColWidth="9.140625" defaultRowHeight="12.75"/>
  <cols>
    <col min="1" max="1" width="4.28125" style="61" customWidth="1"/>
    <col min="2" max="2" width="38.28125" style="61" customWidth="1"/>
    <col min="3" max="3" width="14.140625" style="61" customWidth="1"/>
    <col min="4" max="4" width="14.421875" style="61" customWidth="1"/>
    <col min="5" max="5" width="15.421875" style="61" customWidth="1"/>
    <col min="6" max="6" width="14.421875" style="61" customWidth="1"/>
    <col min="7" max="7" width="47.140625" style="61" customWidth="1"/>
    <col min="8" max="16384" width="9.140625" style="61" customWidth="1"/>
  </cols>
  <sheetData>
    <row r="1" s="13" customFormat="1" ht="18.75">
      <c r="B1" s="13" t="s">
        <v>82</v>
      </c>
    </row>
    <row r="2" s="13" customFormat="1" ht="18.75">
      <c r="B2" s="13" t="s">
        <v>75</v>
      </c>
    </row>
    <row r="3" s="13" customFormat="1" ht="12.75" customHeight="1"/>
    <row r="4" spans="1:7" s="13" customFormat="1" ht="29.25" customHeight="1">
      <c r="A4" s="21" t="s">
        <v>6</v>
      </c>
      <c r="B4" s="21" t="s">
        <v>4</v>
      </c>
      <c r="C4" s="21" t="s">
        <v>69</v>
      </c>
      <c r="D4" s="21" t="s">
        <v>80</v>
      </c>
      <c r="E4" s="21" t="s">
        <v>81</v>
      </c>
      <c r="F4" s="21" t="s">
        <v>73</v>
      </c>
      <c r="G4" s="21" t="s">
        <v>70</v>
      </c>
    </row>
    <row r="5" spans="1:7" s="13" customFormat="1" ht="18.75">
      <c r="A5" s="23">
        <v>1</v>
      </c>
      <c r="B5" s="23" t="s">
        <v>78</v>
      </c>
      <c r="C5" s="23"/>
      <c r="D5" s="23"/>
      <c r="E5" s="23"/>
      <c r="F5" s="23"/>
      <c r="G5" s="69" t="s">
        <v>76</v>
      </c>
    </row>
    <row r="6" spans="1:7" s="13" customFormat="1" ht="18.75">
      <c r="A6" s="66"/>
      <c r="B6" s="67"/>
      <c r="C6" s="67"/>
      <c r="D6" s="67"/>
      <c r="E6" s="67"/>
      <c r="F6" s="67"/>
      <c r="G6" s="69" t="s">
        <v>77</v>
      </c>
    </row>
    <row r="7" spans="1:7" s="13" customFormat="1" ht="18.75">
      <c r="A7" s="66">
        <v>2</v>
      </c>
      <c r="B7" s="67" t="s">
        <v>79</v>
      </c>
      <c r="C7" s="67"/>
      <c r="D7" s="67"/>
      <c r="E7" s="67"/>
      <c r="F7" s="67"/>
      <c r="G7" s="67"/>
    </row>
    <row r="8" spans="1:7" s="13" customFormat="1" ht="18.75">
      <c r="A8" s="66"/>
      <c r="B8" s="67"/>
      <c r="C8" s="67"/>
      <c r="D8" s="67"/>
      <c r="E8" s="67"/>
      <c r="F8" s="67"/>
      <c r="G8" s="67"/>
    </row>
    <row r="9" spans="1:7" s="13" customFormat="1" ht="18.75">
      <c r="A9" s="66">
        <v>3</v>
      </c>
      <c r="B9" s="67" t="s">
        <v>79</v>
      </c>
      <c r="C9" s="67"/>
      <c r="D9" s="67"/>
      <c r="E9" s="67"/>
      <c r="F9" s="67"/>
      <c r="G9" s="67"/>
    </row>
    <row r="10" spans="1:7" s="13" customFormat="1" ht="18.75">
      <c r="A10" s="66"/>
      <c r="B10" s="67"/>
      <c r="C10" s="67"/>
      <c r="D10" s="67"/>
      <c r="E10" s="67"/>
      <c r="F10" s="67"/>
      <c r="G10" s="67"/>
    </row>
    <row r="11" spans="1:7" s="13" customFormat="1" ht="18.75">
      <c r="A11" s="66">
        <v>4</v>
      </c>
      <c r="B11" s="67" t="s">
        <v>79</v>
      </c>
      <c r="C11" s="67"/>
      <c r="D11" s="67"/>
      <c r="E11" s="67"/>
      <c r="F11" s="67"/>
      <c r="G11" s="67"/>
    </row>
    <row r="12" spans="1:7" s="13" customFormat="1" ht="18.75">
      <c r="A12" s="66"/>
      <c r="B12" s="67"/>
      <c r="C12" s="67"/>
      <c r="D12" s="67"/>
      <c r="E12" s="67"/>
      <c r="F12" s="67"/>
      <c r="G12" s="67"/>
    </row>
    <row r="13" spans="1:7" s="13" customFormat="1" ht="18.75">
      <c r="A13" s="66"/>
      <c r="B13" s="67"/>
      <c r="C13" s="67"/>
      <c r="D13" s="67"/>
      <c r="E13" s="67"/>
      <c r="F13" s="67"/>
      <c r="G13" s="67"/>
    </row>
    <row r="14" spans="1:7" s="13" customFormat="1" ht="18.75">
      <c r="A14" s="66"/>
      <c r="B14" s="67"/>
      <c r="C14" s="67"/>
      <c r="D14" s="67"/>
      <c r="E14" s="67"/>
      <c r="F14" s="67"/>
      <c r="G14" s="67"/>
    </row>
    <row r="15" spans="1:7" s="13" customFormat="1" ht="18.75">
      <c r="A15" s="66"/>
      <c r="B15" s="67"/>
      <c r="C15" s="67"/>
      <c r="D15" s="67"/>
      <c r="E15" s="67"/>
      <c r="F15" s="67"/>
      <c r="G15" s="67"/>
    </row>
    <row r="16" spans="1:7" s="13" customFormat="1" ht="18.75">
      <c r="A16" s="66"/>
      <c r="B16" s="67"/>
      <c r="C16" s="67"/>
      <c r="D16" s="67"/>
      <c r="E16" s="67"/>
      <c r="F16" s="67"/>
      <c r="G16" s="67"/>
    </row>
    <row r="17" spans="1:7" s="13" customFormat="1" ht="18.75">
      <c r="A17" s="66"/>
      <c r="B17" s="67"/>
      <c r="C17" s="67"/>
      <c r="D17" s="67"/>
      <c r="E17" s="67"/>
      <c r="F17" s="67"/>
      <c r="G17" s="67"/>
    </row>
    <row r="18" spans="1:7" s="13" customFormat="1" ht="18.75">
      <c r="A18" s="66"/>
      <c r="B18" s="67"/>
      <c r="C18" s="67"/>
      <c r="D18" s="67"/>
      <c r="E18" s="67"/>
      <c r="F18" s="67"/>
      <c r="G18" s="67"/>
    </row>
    <row r="19" spans="1:7" s="13" customFormat="1" ht="18.75">
      <c r="A19" s="66"/>
      <c r="B19" s="67"/>
      <c r="C19" s="67"/>
      <c r="D19" s="67"/>
      <c r="E19" s="67"/>
      <c r="F19" s="67"/>
      <c r="G19" s="67"/>
    </row>
    <row r="20" spans="1:7" s="13" customFormat="1" ht="18.75">
      <c r="A20" s="66"/>
      <c r="B20" s="67"/>
      <c r="C20" s="67"/>
      <c r="D20" s="67"/>
      <c r="E20" s="67"/>
      <c r="F20" s="67"/>
      <c r="G20" s="67"/>
    </row>
    <row r="21" spans="1:7" s="13" customFormat="1" ht="18.75">
      <c r="A21" s="68"/>
      <c r="B21" s="68"/>
      <c r="C21" s="68"/>
      <c r="D21" s="68"/>
      <c r="E21" s="68"/>
      <c r="F21" s="68"/>
      <c r="G21" s="68"/>
    </row>
    <row r="22" spans="1:7" s="13" customFormat="1" ht="18.75">
      <c r="A22" s="20"/>
      <c r="B22" s="20"/>
      <c r="C22" s="20"/>
      <c r="D22" s="20"/>
      <c r="E22" s="20"/>
      <c r="F22" s="20"/>
      <c r="G22" s="20"/>
    </row>
    <row r="23" ht="21">
      <c r="B23" s="13" t="s">
        <v>71</v>
      </c>
    </row>
    <row r="24" ht="21">
      <c r="B24" s="13" t="s">
        <v>74</v>
      </c>
    </row>
    <row r="25" ht="21">
      <c r="B25" s="13" t="s">
        <v>72</v>
      </c>
    </row>
    <row r="26" ht="21">
      <c r="B26" s="13" t="s">
        <v>83</v>
      </c>
    </row>
    <row r="27" spans="1:3" ht="21">
      <c r="A27" s="27"/>
      <c r="B27" s="13"/>
      <c r="C27" s="70"/>
    </row>
    <row r="28" spans="1:5" ht="21">
      <c r="A28" s="27"/>
      <c r="B28" s="13"/>
      <c r="C28" s="52"/>
      <c r="E28" s="71" t="s">
        <v>84</v>
      </c>
    </row>
    <row r="29" spans="1:3" ht="21">
      <c r="A29" s="27"/>
      <c r="B29" s="13"/>
      <c r="C29" s="70"/>
    </row>
    <row r="30" spans="1:2" ht="21">
      <c r="A30" s="13"/>
      <c r="B30" s="13"/>
    </row>
  </sheetData>
  <sheetProtection/>
  <printOptions/>
  <pageMargins left="0.14" right="0.14" top="0.32" bottom="0.24" header="0.17" footer="0.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132"/>
  <sheetViews>
    <sheetView zoomScalePageLayoutView="0" workbookViewId="0" topLeftCell="A7">
      <selection activeCell="J21" sqref="J21"/>
    </sheetView>
  </sheetViews>
  <sheetFormatPr defaultColWidth="9.140625" defaultRowHeight="12.75"/>
  <cols>
    <col min="1" max="1" width="5.421875" style="13" customWidth="1"/>
    <col min="2" max="2" width="36.57421875" style="13" customWidth="1"/>
    <col min="3" max="3" width="17.421875" style="103" customWidth="1"/>
    <col min="4" max="5" width="14.57421875" style="91" customWidth="1"/>
    <col min="6" max="6" width="16.28125" style="91" customWidth="1"/>
    <col min="7" max="7" width="17.421875" style="13" customWidth="1"/>
    <col min="8" max="8" width="23.00390625" style="13" customWidth="1"/>
    <col min="9" max="9" width="9.140625" style="13" customWidth="1"/>
    <col min="10" max="10" width="14.00390625" style="13" customWidth="1"/>
    <col min="11" max="11" width="13.57421875" style="13" customWidth="1"/>
    <col min="12" max="12" width="13.7109375" style="13" customWidth="1"/>
    <col min="13" max="16384" width="9.140625" style="13" customWidth="1"/>
  </cols>
  <sheetData>
    <row r="1" ht="18.75">
      <c r="C1" s="103" t="s">
        <v>441</v>
      </c>
    </row>
    <row r="2" spans="1:7" ht="19.5">
      <c r="A2" s="669" t="s">
        <v>1174</v>
      </c>
      <c r="B2" s="669"/>
      <c r="C2" s="669"/>
      <c r="D2" s="669"/>
      <c r="E2" s="669"/>
      <c r="F2" s="669"/>
      <c r="G2" s="669"/>
    </row>
    <row r="3" spans="1:7" ht="18.75">
      <c r="A3" s="138" t="s">
        <v>1252</v>
      </c>
      <c r="B3" s="138"/>
      <c r="C3" s="138"/>
      <c r="D3" s="138"/>
      <c r="E3" s="138"/>
      <c r="F3" s="138" t="s">
        <v>919</v>
      </c>
      <c r="G3" s="138"/>
    </row>
    <row r="4" ht="12.75" customHeight="1"/>
    <row r="5" spans="1:8" ht="21.75" customHeight="1">
      <c r="A5" s="21" t="s">
        <v>6</v>
      </c>
      <c r="B5" s="21" t="s">
        <v>4</v>
      </c>
      <c r="C5" s="104" t="s">
        <v>7</v>
      </c>
      <c r="D5" s="92" t="s">
        <v>556</v>
      </c>
      <c r="E5" s="92" t="s">
        <v>1178</v>
      </c>
      <c r="F5" s="92" t="s">
        <v>107</v>
      </c>
      <c r="G5" s="21" t="s">
        <v>2</v>
      </c>
      <c r="H5" s="21" t="s">
        <v>3</v>
      </c>
    </row>
    <row r="6" spans="1:8" ht="18.75">
      <c r="A6" s="18"/>
      <c r="B6" s="96" t="s">
        <v>925</v>
      </c>
      <c r="C6" s="105"/>
      <c r="D6" s="93"/>
      <c r="E6" s="93"/>
      <c r="F6" s="93"/>
      <c r="G6" s="23"/>
      <c r="H6" s="62"/>
    </row>
    <row r="7" spans="1:8" ht="18.75">
      <c r="A7" s="88">
        <v>1</v>
      </c>
      <c r="B7" s="24" t="s">
        <v>920</v>
      </c>
      <c r="C7" s="95">
        <v>11935000</v>
      </c>
      <c r="D7" s="95"/>
      <c r="E7" s="95"/>
      <c r="F7" s="95">
        <v>11935000</v>
      </c>
      <c r="G7" s="513">
        <f>C7-F7</f>
        <v>0</v>
      </c>
      <c r="H7" s="110"/>
    </row>
    <row r="8" spans="1:8" ht="18.75">
      <c r="A8" s="86">
        <v>2</v>
      </c>
      <c r="B8" s="374" t="s">
        <v>921</v>
      </c>
      <c r="C8" s="111">
        <v>3044000</v>
      </c>
      <c r="D8" s="111"/>
      <c r="E8" s="111"/>
      <c r="F8" s="111">
        <v>3044000</v>
      </c>
      <c r="G8" s="513">
        <f>C8-F8</f>
        <v>0</v>
      </c>
      <c r="H8" s="110"/>
    </row>
    <row r="9" spans="1:11" ht="18.75">
      <c r="A9" s="86"/>
      <c r="B9" s="374"/>
      <c r="C9" s="111"/>
      <c r="D9" s="111"/>
      <c r="E9" s="111"/>
      <c r="F9" s="111"/>
      <c r="G9" s="515"/>
      <c r="H9" s="257"/>
      <c r="K9" s="13">
        <v>979440</v>
      </c>
    </row>
    <row r="10" spans="1:11" ht="18.75">
      <c r="A10" s="86"/>
      <c r="B10" s="21" t="s">
        <v>1177</v>
      </c>
      <c r="C10" s="113">
        <f>SUM(C7:C9)</f>
        <v>14979000</v>
      </c>
      <c r="D10" s="113">
        <f>SUM(D7:D9)</f>
        <v>0</v>
      </c>
      <c r="E10" s="113">
        <f>SUM(E7:E9)</f>
        <v>0</v>
      </c>
      <c r="F10" s="113">
        <f>SUM(F7:F9)</f>
        <v>14979000</v>
      </c>
      <c r="G10" s="113">
        <f>SUM(G7:G9)</f>
        <v>0</v>
      </c>
      <c r="H10" s="256"/>
      <c r="K10" s="13">
        <v>979440</v>
      </c>
    </row>
    <row r="11" spans="1:11" ht="18.75">
      <c r="A11" s="86"/>
      <c r="B11" s="114"/>
      <c r="C11" s="112"/>
      <c r="D11" s="112">
        <v>889200</v>
      </c>
      <c r="E11" s="112"/>
      <c r="F11" s="112"/>
      <c r="G11" s="62"/>
      <c r="H11" s="24"/>
      <c r="K11" s="13">
        <f>SUM(K9:K10)</f>
        <v>1958880</v>
      </c>
    </row>
    <row r="12" spans="1:8" ht="18.75">
      <c r="A12" s="86"/>
      <c r="B12" s="97" t="s">
        <v>1179</v>
      </c>
      <c r="C12" s="95"/>
      <c r="D12" s="95">
        <v>23670.19</v>
      </c>
      <c r="E12" s="95"/>
      <c r="F12" s="95"/>
      <c r="G12" s="24"/>
      <c r="H12" s="24"/>
    </row>
    <row r="13" spans="1:8" ht="18.75">
      <c r="A13" s="86">
        <v>1</v>
      </c>
      <c r="B13" s="24" t="s">
        <v>754</v>
      </c>
      <c r="C13" s="95">
        <v>2632560</v>
      </c>
      <c r="D13" s="95"/>
      <c r="E13" s="95"/>
      <c r="F13" s="95">
        <v>2632560</v>
      </c>
      <c r="G13" s="513">
        <f>C13-E13-F13</f>
        <v>0</v>
      </c>
      <c r="H13" s="110"/>
    </row>
    <row r="14" spans="1:8" ht="18.75">
      <c r="A14" s="86">
        <v>2</v>
      </c>
      <c r="B14" s="24" t="s">
        <v>756</v>
      </c>
      <c r="C14" s="95">
        <v>3270000</v>
      </c>
      <c r="D14" s="95"/>
      <c r="E14" s="95">
        <v>0</v>
      </c>
      <c r="F14" s="95">
        <v>3270000</v>
      </c>
      <c r="G14" s="513">
        <f>C14-E14-F14</f>
        <v>0</v>
      </c>
      <c r="H14" s="24" t="s">
        <v>929</v>
      </c>
    </row>
    <row r="15" spans="1:8" ht="18.75">
      <c r="A15" s="86">
        <v>3</v>
      </c>
      <c r="B15" s="24" t="s">
        <v>922</v>
      </c>
      <c r="C15" s="95">
        <v>6039880</v>
      </c>
      <c r="D15" s="95"/>
      <c r="E15" s="95">
        <v>2856700</v>
      </c>
      <c r="F15" s="95">
        <v>3183180</v>
      </c>
      <c r="G15" s="513">
        <f>C15-E15-F15</f>
        <v>0</v>
      </c>
      <c r="H15" s="110" t="s">
        <v>1223</v>
      </c>
    </row>
    <row r="16" spans="1:8" ht="18.75">
      <c r="A16" s="86">
        <v>4</v>
      </c>
      <c r="B16" s="24" t="s">
        <v>923</v>
      </c>
      <c r="C16" s="95">
        <v>940000</v>
      </c>
      <c r="D16" s="26">
        <v>83577.6</v>
      </c>
      <c r="E16" s="95">
        <v>0</v>
      </c>
      <c r="F16" s="26">
        <v>856422.4</v>
      </c>
      <c r="G16" s="514">
        <f>C16-D16-E16-F16</f>
        <v>0</v>
      </c>
      <c r="H16" s="24" t="s">
        <v>929</v>
      </c>
    </row>
    <row r="17" spans="1:8" ht="18.75">
      <c r="A17" s="86">
        <v>5</v>
      </c>
      <c r="B17" s="24" t="s">
        <v>924</v>
      </c>
      <c r="C17" s="111">
        <v>382000</v>
      </c>
      <c r="D17" s="95">
        <v>14171</v>
      </c>
      <c r="E17" s="95">
        <v>0</v>
      </c>
      <c r="F17" s="95">
        <v>367829</v>
      </c>
      <c r="G17" s="514">
        <f>C17-D17-E17-F17</f>
        <v>0</v>
      </c>
      <c r="H17" s="24" t="s">
        <v>929</v>
      </c>
    </row>
    <row r="18" spans="1:8" ht="18.75">
      <c r="A18" s="86"/>
      <c r="B18" s="24"/>
      <c r="C18" s="111"/>
      <c r="D18" s="111"/>
      <c r="E18" s="111"/>
      <c r="F18" s="111"/>
      <c r="G18" s="374"/>
      <c r="H18" s="24"/>
    </row>
    <row r="19" spans="1:10" ht="18.75">
      <c r="A19" s="86"/>
      <c r="B19" s="21" t="s">
        <v>1176</v>
      </c>
      <c r="C19" s="109">
        <f>SUM(C13:C18)</f>
        <v>13264440</v>
      </c>
      <c r="D19" s="109">
        <f>SUM(D13:D18)</f>
        <v>97748.6</v>
      </c>
      <c r="E19" s="109">
        <f>SUM(E13:E18)</f>
        <v>2856700</v>
      </c>
      <c r="F19" s="109">
        <f>SUM(F13:F18)</f>
        <v>10309991.4</v>
      </c>
      <c r="G19" s="109">
        <f>SUM(G13:G18)</f>
        <v>0</v>
      </c>
      <c r="H19" s="24"/>
      <c r="J19" s="110"/>
    </row>
    <row r="20" spans="1:10" ht="18.75">
      <c r="A20" s="86"/>
      <c r="B20" s="97" t="s">
        <v>1180</v>
      </c>
      <c r="C20" s="95"/>
      <c r="D20" s="95"/>
      <c r="E20" s="95"/>
      <c r="F20" s="95"/>
      <c r="G20" s="24"/>
      <c r="H20" s="24"/>
      <c r="J20" s="517"/>
    </row>
    <row r="21" spans="1:10" ht="18.75">
      <c r="A21" s="86">
        <v>1</v>
      </c>
      <c r="B21" s="24" t="s">
        <v>1181</v>
      </c>
      <c r="C21" s="95">
        <v>416900</v>
      </c>
      <c r="D21" s="95"/>
      <c r="E21" s="95"/>
      <c r="F21" s="95">
        <v>416900</v>
      </c>
      <c r="G21" s="513">
        <f>C21-E21-F21</f>
        <v>0</v>
      </c>
      <c r="H21" s="110"/>
      <c r="J21" s="517"/>
    </row>
    <row r="22" spans="1:10" ht="18.75">
      <c r="A22" s="86">
        <v>2</v>
      </c>
      <c r="B22" s="24" t="s">
        <v>1183</v>
      </c>
      <c r="C22" s="95">
        <v>560000</v>
      </c>
      <c r="D22" s="95"/>
      <c r="E22" s="95">
        <v>560000</v>
      </c>
      <c r="F22" s="95"/>
      <c r="G22" s="513">
        <f>C22-E22-F22</f>
        <v>0</v>
      </c>
      <c r="H22" s="110" t="s">
        <v>1182</v>
      </c>
      <c r="J22" s="517"/>
    </row>
    <row r="23" spans="1:10" ht="18.75">
      <c r="A23" s="86"/>
      <c r="B23" s="114"/>
      <c r="C23" s="115"/>
      <c r="D23" s="115"/>
      <c r="E23" s="115"/>
      <c r="F23" s="115"/>
      <c r="G23" s="515"/>
      <c r="H23" s="110"/>
      <c r="J23" s="517"/>
    </row>
    <row r="24" spans="1:10" ht="18.75">
      <c r="A24" s="86"/>
      <c r="B24" s="21" t="s">
        <v>1176</v>
      </c>
      <c r="C24" s="109">
        <f>SUM(C21:C23)</f>
        <v>976900</v>
      </c>
      <c r="D24" s="109">
        <f>SUM(D21:D23)</f>
        <v>0</v>
      </c>
      <c r="E24" s="109">
        <f>SUM(E21:E23)</f>
        <v>560000</v>
      </c>
      <c r="F24" s="109">
        <f>SUM(F21:F23)</f>
        <v>416900</v>
      </c>
      <c r="G24" s="109">
        <f>SUM(G18:G23)</f>
        <v>0</v>
      </c>
      <c r="H24" s="24"/>
      <c r="J24" s="517"/>
    </row>
    <row r="25" spans="1:10" ht="18.75">
      <c r="A25" s="86"/>
      <c r="B25" s="97" t="s">
        <v>926</v>
      </c>
      <c r="C25" s="108"/>
      <c r="D25" s="112"/>
      <c r="E25" s="112"/>
      <c r="F25" s="112"/>
      <c r="G25" s="62"/>
      <c r="H25" s="24"/>
      <c r="J25" s="13">
        <v>8650900</v>
      </c>
    </row>
    <row r="26" spans="1:8" ht="18.75">
      <c r="A26" s="86">
        <v>1</v>
      </c>
      <c r="B26" s="97" t="s">
        <v>927</v>
      </c>
      <c r="C26" s="108">
        <v>16003990</v>
      </c>
      <c r="D26" s="112"/>
      <c r="E26" s="112">
        <v>7911002</v>
      </c>
      <c r="F26" s="112">
        <v>7802490</v>
      </c>
      <c r="G26" s="604">
        <f>C26-E26-F26</f>
        <v>290498</v>
      </c>
      <c r="H26" s="24"/>
    </row>
    <row r="27" spans="1:12" ht="18.75">
      <c r="A27" s="86">
        <v>2</v>
      </c>
      <c r="B27" s="97" t="s">
        <v>928</v>
      </c>
      <c r="C27" s="106">
        <v>50516000</v>
      </c>
      <c r="D27" s="95"/>
      <c r="E27" s="26">
        <v>36914679.83</v>
      </c>
      <c r="F27" s="26">
        <v>4685229.81</v>
      </c>
      <c r="G27" s="514">
        <f>C27-D27-E27-F27</f>
        <v>8916090.360000003</v>
      </c>
      <c r="H27" s="141"/>
      <c r="J27" s="13">
        <v>288000</v>
      </c>
      <c r="K27" s="13">
        <v>223200</v>
      </c>
      <c r="L27" s="13">
        <f>J27-K27</f>
        <v>64800</v>
      </c>
    </row>
    <row r="28" spans="1:12" ht="18.75">
      <c r="A28" s="86"/>
      <c r="B28" s="24"/>
      <c r="C28" s="107"/>
      <c r="D28" s="111"/>
      <c r="E28" s="111"/>
      <c r="F28" s="111"/>
      <c r="G28" s="374"/>
      <c r="H28" s="24"/>
      <c r="J28" s="13">
        <v>112000</v>
      </c>
      <c r="K28" s="13">
        <v>92400</v>
      </c>
      <c r="L28" s="13">
        <f>J28-K28</f>
        <v>19600</v>
      </c>
    </row>
    <row r="29" spans="1:8" ht="18.75">
      <c r="A29" s="86"/>
      <c r="B29" s="21" t="s">
        <v>1175</v>
      </c>
      <c r="C29" s="109">
        <f>SUM(C26:C28)</f>
        <v>66519990</v>
      </c>
      <c r="D29" s="109">
        <f>SUM(D26:D28)</f>
        <v>0</v>
      </c>
      <c r="E29" s="109">
        <f>SUM(E26:E28)</f>
        <v>44825681.83</v>
      </c>
      <c r="F29" s="109">
        <f>SUM(F26:F28)</f>
        <v>12487719.809999999</v>
      </c>
      <c r="G29" s="109">
        <f>SUM(G26:G28)</f>
        <v>9206588.360000003</v>
      </c>
      <c r="H29" s="24"/>
    </row>
    <row r="30" spans="1:8" ht="18.75">
      <c r="A30" s="129"/>
      <c r="B30" s="20"/>
      <c r="C30" s="516"/>
      <c r="D30" s="159"/>
      <c r="E30" s="159"/>
      <c r="F30" s="159"/>
      <c r="G30" s="517"/>
      <c r="H30" s="20"/>
    </row>
    <row r="31" spans="1:11" ht="18.75">
      <c r="A31" s="20"/>
      <c r="B31" s="20"/>
      <c r="C31" s="516"/>
      <c r="D31" s="159"/>
      <c r="E31" s="159"/>
      <c r="F31" s="159"/>
      <c r="G31" s="20"/>
      <c r="H31" s="20"/>
      <c r="J31" s="27"/>
      <c r="K31" s="242"/>
    </row>
    <row r="32" spans="1:10" ht="18.75">
      <c r="A32" s="20"/>
      <c r="B32" s="20"/>
      <c r="C32" s="516"/>
      <c r="D32" s="159"/>
      <c r="E32" s="159"/>
      <c r="F32" s="159"/>
      <c r="G32" s="174"/>
      <c r="H32" s="288"/>
      <c r="J32" s="27"/>
    </row>
    <row r="33" spans="1:10" ht="18.75">
      <c r="A33" s="20"/>
      <c r="B33" s="20"/>
      <c r="C33" s="516"/>
      <c r="D33" s="159"/>
      <c r="E33" s="159"/>
      <c r="F33" s="288"/>
      <c r="G33" s="20"/>
      <c r="H33" s="288"/>
      <c r="J33" s="27"/>
    </row>
    <row r="34" spans="1:8" ht="18.75">
      <c r="A34" s="20"/>
      <c r="B34" s="20"/>
      <c r="C34" s="516"/>
      <c r="D34" s="159"/>
      <c r="E34" s="159"/>
      <c r="F34" s="159"/>
      <c r="G34" s="20"/>
      <c r="H34" s="288"/>
    </row>
    <row r="35" spans="1:8" ht="18.75">
      <c r="A35" s="20"/>
      <c r="B35" s="20"/>
      <c r="C35" s="516"/>
      <c r="D35" s="159"/>
      <c r="E35" s="159"/>
      <c r="F35" s="159"/>
      <c r="G35" s="20"/>
      <c r="H35" s="20"/>
    </row>
    <row r="36" spans="1:8" ht="18.75">
      <c r="A36" s="20"/>
      <c r="B36" s="20"/>
      <c r="C36" s="516"/>
      <c r="D36" s="159"/>
      <c r="E36" s="159"/>
      <c r="F36" s="159"/>
      <c r="G36" s="20"/>
      <c r="H36" s="20"/>
    </row>
    <row r="37" spans="1:8" ht="18.75">
      <c r="A37" s="20"/>
      <c r="B37" s="20"/>
      <c r="C37" s="516"/>
      <c r="D37" s="159"/>
      <c r="E37" s="159"/>
      <c r="F37" s="159"/>
      <c r="G37" s="20"/>
      <c r="H37" s="174"/>
    </row>
    <row r="38" spans="1:8" ht="18.75">
      <c r="A38" s="20"/>
      <c r="B38" s="518"/>
      <c r="C38" s="516"/>
      <c r="D38" s="159"/>
      <c r="E38" s="159"/>
      <c r="F38" s="159"/>
      <c r="G38" s="20"/>
      <c r="H38" s="20"/>
    </row>
    <row r="39" spans="1:8" ht="18.75">
      <c r="A39" s="20"/>
      <c r="B39" s="20"/>
      <c r="C39" s="516"/>
      <c r="D39" s="159"/>
      <c r="E39" s="159"/>
      <c r="F39" s="159"/>
      <c r="G39" s="20"/>
      <c r="H39" s="20"/>
    </row>
    <row r="40" spans="1:8" ht="18.75">
      <c r="A40" s="20"/>
      <c r="B40" s="20"/>
      <c r="C40" s="516"/>
      <c r="D40" s="159"/>
      <c r="E40" s="159"/>
      <c r="F40" s="159"/>
      <c r="G40" s="20"/>
      <c r="H40" s="20"/>
    </row>
    <row r="41" spans="1:8" ht="18.75">
      <c r="A41" s="20"/>
      <c r="B41" s="20"/>
      <c r="C41" s="516"/>
      <c r="D41" s="159"/>
      <c r="E41" s="159"/>
      <c r="F41" s="159"/>
      <c r="G41" s="20"/>
      <c r="H41" s="20"/>
    </row>
    <row r="42" spans="1:8" ht="18.75">
      <c r="A42" s="20"/>
      <c r="B42" s="20"/>
      <c r="C42" s="516"/>
      <c r="D42" s="159"/>
      <c r="E42" s="159"/>
      <c r="F42" s="159"/>
      <c r="G42" s="20"/>
      <c r="H42" s="20"/>
    </row>
    <row r="43" spans="1:8" ht="18.75">
      <c r="A43" s="20"/>
      <c r="B43" s="20"/>
      <c r="C43" s="516"/>
      <c r="D43" s="159"/>
      <c r="E43" s="159"/>
      <c r="F43" s="159"/>
      <c r="G43" s="20"/>
      <c r="H43" s="20"/>
    </row>
    <row r="44" spans="1:8" ht="18.75">
      <c r="A44" s="20"/>
      <c r="B44" s="20"/>
      <c r="C44" s="516"/>
      <c r="D44" s="159"/>
      <c r="E44" s="159"/>
      <c r="F44" s="159"/>
      <c r="G44" s="20"/>
      <c r="H44" s="20"/>
    </row>
    <row r="45" spans="1:8" ht="18.75">
      <c r="A45" s="20"/>
      <c r="B45" s="20"/>
      <c r="C45" s="516"/>
      <c r="D45" s="159"/>
      <c r="E45" s="159"/>
      <c r="F45" s="159"/>
      <c r="G45" s="20"/>
      <c r="H45" s="20"/>
    </row>
    <row r="46" spans="1:8" ht="18.75">
      <c r="A46" s="20"/>
      <c r="B46" s="20"/>
      <c r="C46" s="516"/>
      <c r="D46" s="159"/>
      <c r="E46" s="159"/>
      <c r="F46" s="159"/>
      <c r="G46" s="20"/>
      <c r="H46" s="20"/>
    </row>
    <row r="47" spans="1:8" ht="18.75">
      <c r="A47" s="20"/>
      <c r="B47" s="20"/>
      <c r="C47" s="516"/>
      <c r="D47" s="159"/>
      <c r="E47" s="159"/>
      <c r="F47" s="159"/>
      <c r="G47" s="20"/>
      <c r="H47" s="20"/>
    </row>
    <row r="48" spans="1:8" ht="18.75">
      <c r="A48" s="20"/>
      <c r="B48" s="20"/>
      <c r="C48" s="516"/>
      <c r="D48" s="159"/>
      <c r="E48" s="159"/>
      <c r="F48" s="159"/>
      <c r="G48" s="20"/>
      <c r="H48" s="20"/>
    </row>
    <row r="49" spans="1:8" ht="18.75">
      <c r="A49" s="20"/>
      <c r="B49" s="20"/>
      <c r="C49" s="516"/>
      <c r="D49" s="159"/>
      <c r="E49" s="159"/>
      <c r="F49" s="159"/>
      <c r="G49" s="20"/>
      <c r="H49" s="20"/>
    </row>
    <row r="50" spans="1:8" ht="18.75">
      <c r="A50" s="20"/>
      <c r="B50" s="20"/>
      <c r="C50" s="516"/>
      <c r="D50" s="159"/>
      <c r="E50" s="159"/>
      <c r="F50" s="159"/>
      <c r="G50" s="20"/>
      <c r="H50" s="20"/>
    </row>
    <row r="51" spans="1:8" ht="18.75">
      <c r="A51" s="20"/>
      <c r="B51" s="20"/>
      <c r="C51" s="516"/>
      <c r="D51" s="159"/>
      <c r="E51" s="159"/>
      <c r="F51" s="159"/>
      <c r="G51" s="20"/>
      <c r="H51" s="20"/>
    </row>
    <row r="52" spans="1:8" ht="18.75">
      <c r="A52" s="20"/>
      <c r="B52" s="20"/>
      <c r="C52" s="516"/>
      <c r="D52" s="159"/>
      <c r="E52" s="159"/>
      <c r="F52" s="159"/>
      <c r="G52" s="20"/>
      <c r="H52" s="20"/>
    </row>
    <row r="53" spans="1:8" ht="18.75">
      <c r="A53" s="20"/>
      <c r="B53" s="20"/>
      <c r="C53" s="516"/>
      <c r="D53" s="159"/>
      <c r="E53" s="159"/>
      <c r="F53" s="159"/>
      <c r="G53" s="20"/>
      <c r="H53" s="20"/>
    </row>
    <row r="54" spans="1:8" ht="18.75">
      <c r="A54" s="20"/>
      <c r="B54" s="20"/>
      <c r="C54" s="516"/>
      <c r="D54" s="159"/>
      <c r="E54" s="159"/>
      <c r="F54" s="159"/>
      <c r="G54" s="20"/>
      <c r="H54" s="20"/>
    </row>
    <row r="55" spans="1:8" ht="18.75">
      <c r="A55" s="20"/>
      <c r="B55" s="20"/>
      <c r="C55" s="516"/>
      <c r="D55" s="159"/>
      <c r="E55" s="159"/>
      <c r="F55" s="159"/>
      <c r="G55" s="20"/>
      <c r="H55" s="20"/>
    </row>
    <row r="56" spans="1:8" ht="18.75">
      <c r="A56" s="20"/>
      <c r="B56" s="20"/>
      <c r="C56" s="516"/>
      <c r="D56" s="159"/>
      <c r="E56" s="159"/>
      <c r="F56" s="159"/>
      <c r="G56" s="20"/>
      <c r="H56" s="20"/>
    </row>
    <row r="57" spans="1:8" ht="18.75">
      <c r="A57" s="20"/>
      <c r="B57" s="20"/>
      <c r="C57" s="516"/>
      <c r="D57" s="159"/>
      <c r="E57" s="159"/>
      <c r="F57" s="159"/>
      <c r="G57" s="20"/>
      <c r="H57" s="20"/>
    </row>
    <row r="58" spans="1:8" ht="18.75">
      <c r="A58" s="20"/>
      <c r="B58" s="20"/>
      <c r="C58" s="516"/>
      <c r="D58" s="159"/>
      <c r="E58" s="159"/>
      <c r="F58" s="159"/>
      <c r="G58" s="20"/>
      <c r="H58" s="20"/>
    </row>
    <row r="59" spans="1:8" ht="18.75">
      <c r="A59" s="20"/>
      <c r="B59" s="20"/>
      <c r="C59" s="516"/>
      <c r="D59" s="159"/>
      <c r="E59" s="159"/>
      <c r="F59" s="159"/>
      <c r="G59" s="20"/>
      <c r="H59" s="20"/>
    </row>
    <row r="60" spans="1:8" ht="18.75">
      <c r="A60" s="20"/>
      <c r="B60" s="20"/>
      <c r="C60" s="516"/>
      <c r="D60" s="159"/>
      <c r="E60" s="159"/>
      <c r="F60" s="159"/>
      <c r="G60" s="20"/>
      <c r="H60" s="20"/>
    </row>
    <row r="61" spans="1:8" ht="18.75">
      <c r="A61" s="20"/>
      <c r="B61" s="20"/>
      <c r="C61" s="516"/>
      <c r="D61" s="159"/>
      <c r="E61" s="159"/>
      <c r="F61" s="159"/>
      <c r="G61" s="20"/>
      <c r="H61" s="20"/>
    </row>
    <row r="62" spans="1:8" ht="18.75">
      <c r="A62" s="20"/>
      <c r="B62" s="20"/>
      <c r="C62" s="516"/>
      <c r="D62" s="159"/>
      <c r="E62" s="159"/>
      <c r="F62" s="159"/>
      <c r="G62" s="20"/>
      <c r="H62" s="20"/>
    </row>
    <row r="63" spans="1:8" ht="18.75">
      <c r="A63" s="20"/>
      <c r="B63" s="20"/>
      <c r="C63" s="516"/>
      <c r="D63" s="159"/>
      <c r="E63" s="159"/>
      <c r="F63" s="159"/>
      <c r="G63" s="20"/>
      <c r="H63" s="20"/>
    </row>
    <row r="64" spans="1:8" ht="18.75">
      <c r="A64" s="20"/>
      <c r="B64" s="20"/>
      <c r="C64" s="516"/>
      <c r="D64" s="159"/>
      <c r="E64" s="159"/>
      <c r="F64" s="159"/>
      <c r="G64" s="20"/>
      <c r="H64" s="20"/>
    </row>
    <row r="65" spans="1:8" ht="18.75">
      <c r="A65" s="20"/>
      <c r="B65" s="20"/>
      <c r="C65" s="516"/>
      <c r="D65" s="159"/>
      <c r="E65" s="159"/>
      <c r="F65" s="159"/>
      <c r="G65" s="20"/>
      <c r="H65" s="20"/>
    </row>
    <row r="66" spans="1:8" ht="18.75">
      <c r="A66" s="20"/>
      <c r="B66" s="20"/>
      <c r="C66" s="516"/>
      <c r="D66" s="159"/>
      <c r="E66" s="159"/>
      <c r="F66" s="159"/>
      <c r="G66" s="20"/>
      <c r="H66" s="20"/>
    </row>
    <row r="67" spans="1:8" ht="18.75">
      <c r="A67" s="20"/>
      <c r="B67" s="20"/>
      <c r="C67" s="516"/>
      <c r="D67" s="159"/>
      <c r="E67" s="159"/>
      <c r="F67" s="159"/>
      <c r="G67" s="20"/>
      <c r="H67" s="20"/>
    </row>
    <row r="68" spans="1:8" ht="18.75">
      <c r="A68" s="20"/>
      <c r="B68" s="20"/>
      <c r="C68" s="516"/>
      <c r="D68" s="159"/>
      <c r="E68" s="159"/>
      <c r="F68" s="159"/>
      <c r="G68" s="20"/>
      <c r="H68" s="20"/>
    </row>
    <row r="69" spans="1:8" ht="18.75">
      <c r="A69" s="20"/>
      <c r="B69" s="20"/>
      <c r="C69" s="516"/>
      <c r="D69" s="159"/>
      <c r="E69" s="159"/>
      <c r="F69" s="159"/>
      <c r="G69" s="20"/>
      <c r="H69" s="20"/>
    </row>
    <row r="70" spans="1:8" ht="18.75">
      <c r="A70" s="20"/>
      <c r="B70" s="20"/>
      <c r="C70" s="516"/>
      <c r="D70" s="159"/>
      <c r="E70" s="159"/>
      <c r="F70" s="159"/>
      <c r="G70" s="20"/>
      <c r="H70" s="20"/>
    </row>
    <row r="71" spans="1:8" ht="18.75">
      <c r="A71" s="20"/>
      <c r="B71" s="20"/>
      <c r="C71" s="516"/>
      <c r="D71" s="159"/>
      <c r="E71" s="159"/>
      <c r="F71" s="159"/>
      <c r="G71" s="20"/>
      <c r="H71" s="20"/>
    </row>
    <row r="72" spans="1:8" ht="18.75">
      <c r="A72" s="20"/>
      <c r="B72" s="20"/>
      <c r="C72" s="516"/>
      <c r="D72" s="159"/>
      <c r="E72" s="159"/>
      <c r="F72" s="159"/>
      <c r="G72" s="20"/>
      <c r="H72" s="20"/>
    </row>
    <row r="73" spans="1:8" ht="18.75">
      <c r="A73" s="20"/>
      <c r="B73" s="20"/>
      <c r="C73" s="516"/>
      <c r="D73" s="159"/>
      <c r="E73" s="159"/>
      <c r="F73" s="159"/>
      <c r="G73" s="20"/>
      <c r="H73" s="20"/>
    </row>
    <row r="74" spans="1:8" ht="18.75">
      <c r="A74" s="20"/>
      <c r="B74" s="20"/>
      <c r="C74" s="516"/>
      <c r="D74" s="159"/>
      <c r="E74" s="159"/>
      <c r="F74" s="159"/>
      <c r="G74" s="20"/>
      <c r="H74" s="20"/>
    </row>
    <row r="75" spans="1:8" ht="18.75">
      <c r="A75" s="20"/>
      <c r="B75" s="20"/>
      <c r="C75" s="516"/>
      <c r="D75" s="159"/>
      <c r="E75" s="159"/>
      <c r="F75" s="159"/>
      <c r="G75" s="20"/>
      <c r="H75" s="20"/>
    </row>
    <row r="76" spans="1:8" ht="18.75">
      <c r="A76" s="20"/>
      <c r="B76" s="20"/>
      <c r="C76" s="516"/>
      <c r="D76" s="159"/>
      <c r="E76" s="159"/>
      <c r="F76" s="159"/>
      <c r="G76" s="20"/>
      <c r="H76" s="20"/>
    </row>
    <row r="77" spans="1:8" ht="18.75">
      <c r="A77" s="20"/>
      <c r="B77" s="20"/>
      <c r="C77" s="516"/>
      <c r="D77" s="159"/>
      <c r="E77" s="159"/>
      <c r="F77" s="159"/>
      <c r="G77" s="20"/>
      <c r="H77" s="20"/>
    </row>
    <row r="78" spans="1:8" ht="18.75">
      <c r="A78" s="20"/>
      <c r="B78" s="20"/>
      <c r="C78" s="516"/>
      <c r="D78" s="159"/>
      <c r="E78" s="159"/>
      <c r="F78" s="159"/>
      <c r="G78" s="20"/>
      <c r="H78" s="20"/>
    </row>
    <row r="79" spans="1:8" ht="18.75">
      <c r="A79" s="20"/>
      <c r="B79" s="20"/>
      <c r="C79" s="516"/>
      <c r="D79" s="159"/>
      <c r="E79" s="159"/>
      <c r="F79" s="159"/>
      <c r="G79" s="20"/>
      <c r="H79" s="20"/>
    </row>
    <row r="80" spans="1:8" ht="18.75">
      <c r="A80" s="20"/>
      <c r="B80" s="20"/>
      <c r="C80" s="516"/>
      <c r="D80" s="159"/>
      <c r="E80" s="159"/>
      <c r="F80" s="159"/>
      <c r="G80" s="20"/>
      <c r="H80" s="20"/>
    </row>
    <row r="81" spans="1:8" ht="18.75">
      <c r="A81" s="20"/>
      <c r="B81" s="20"/>
      <c r="C81" s="516"/>
      <c r="D81" s="159"/>
      <c r="E81" s="159"/>
      <c r="F81" s="159"/>
      <c r="G81" s="20"/>
      <c r="H81" s="20"/>
    </row>
    <row r="82" spans="1:8" ht="18.75">
      <c r="A82" s="20"/>
      <c r="B82" s="20"/>
      <c r="C82" s="516"/>
      <c r="D82" s="159"/>
      <c r="E82" s="159"/>
      <c r="F82" s="159"/>
      <c r="G82" s="20"/>
      <c r="H82" s="20"/>
    </row>
    <row r="83" spans="1:8" ht="18.75">
      <c r="A83" s="20"/>
      <c r="B83" s="20"/>
      <c r="C83" s="516"/>
      <c r="D83" s="159"/>
      <c r="E83" s="159"/>
      <c r="F83" s="159"/>
      <c r="G83" s="20"/>
      <c r="H83" s="20"/>
    </row>
    <row r="84" spans="1:8" ht="18.75">
      <c r="A84" s="20"/>
      <c r="B84" s="20"/>
      <c r="C84" s="516"/>
      <c r="D84" s="159"/>
      <c r="E84" s="159"/>
      <c r="F84" s="159"/>
      <c r="G84" s="20"/>
      <c r="H84" s="20"/>
    </row>
    <row r="85" spans="1:8" ht="18.75">
      <c r="A85" s="20"/>
      <c r="B85" s="20"/>
      <c r="C85" s="516"/>
      <c r="D85" s="159"/>
      <c r="E85" s="159"/>
      <c r="F85" s="159"/>
      <c r="G85" s="20"/>
      <c r="H85" s="20"/>
    </row>
    <row r="86" spans="1:8" ht="18.75">
      <c r="A86" s="20"/>
      <c r="B86" s="20"/>
      <c r="C86" s="516"/>
      <c r="D86" s="159"/>
      <c r="E86" s="159"/>
      <c r="F86" s="159"/>
      <c r="G86" s="20"/>
      <c r="H86" s="20"/>
    </row>
    <row r="87" spans="1:8" ht="18.75">
      <c r="A87" s="20"/>
      <c r="B87" s="20"/>
      <c r="C87" s="516"/>
      <c r="D87" s="159"/>
      <c r="E87" s="159"/>
      <c r="F87" s="159"/>
      <c r="G87" s="20"/>
      <c r="H87" s="20"/>
    </row>
    <row r="88" spans="1:8" ht="18.75">
      <c r="A88" s="20"/>
      <c r="B88" s="20"/>
      <c r="C88" s="516"/>
      <c r="D88" s="159"/>
      <c r="E88" s="159"/>
      <c r="F88" s="159"/>
      <c r="G88" s="20"/>
      <c r="H88" s="20"/>
    </row>
    <row r="89" spans="1:8" ht="18.75">
      <c r="A89" s="20"/>
      <c r="B89" s="20"/>
      <c r="C89" s="516"/>
      <c r="D89" s="159"/>
      <c r="E89" s="159"/>
      <c r="F89" s="159"/>
      <c r="G89" s="20"/>
      <c r="H89" s="20"/>
    </row>
    <row r="90" spans="1:8" ht="18.75">
      <c r="A90" s="20"/>
      <c r="B90" s="20"/>
      <c r="C90" s="516"/>
      <c r="D90" s="159"/>
      <c r="E90" s="159"/>
      <c r="F90" s="159"/>
      <c r="G90" s="20"/>
      <c r="H90" s="20"/>
    </row>
    <row r="91" spans="1:8" ht="18.75">
      <c r="A91" s="20"/>
      <c r="B91" s="20"/>
      <c r="C91" s="516"/>
      <c r="D91" s="159"/>
      <c r="E91" s="159"/>
      <c r="F91" s="159"/>
      <c r="G91" s="20"/>
      <c r="H91" s="20"/>
    </row>
    <row r="92" spans="1:8" ht="18.75">
      <c r="A92" s="20"/>
      <c r="B92" s="20"/>
      <c r="C92" s="516"/>
      <c r="D92" s="159"/>
      <c r="E92" s="159"/>
      <c r="F92" s="159"/>
      <c r="G92" s="20"/>
      <c r="H92" s="20"/>
    </row>
    <row r="93" spans="1:8" ht="18.75">
      <c r="A93" s="20"/>
      <c r="B93" s="20"/>
      <c r="C93" s="516"/>
      <c r="D93" s="159"/>
      <c r="E93" s="159"/>
      <c r="F93" s="159"/>
      <c r="G93" s="20"/>
      <c r="H93" s="20"/>
    </row>
    <row r="94" spans="1:8" ht="18.75">
      <c r="A94" s="20"/>
      <c r="B94" s="20"/>
      <c r="C94" s="516"/>
      <c r="D94" s="159"/>
      <c r="E94" s="159"/>
      <c r="F94" s="159"/>
      <c r="G94" s="20"/>
      <c r="H94" s="20"/>
    </row>
    <row r="95" spans="1:8" ht="18.75">
      <c r="A95" s="20"/>
      <c r="B95" s="20"/>
      <c r="C95" s="516"/>
      <c r="D95" s="159"/>
      <c r="E95" s="159"/>
      <c r="F95" s="159"/>
      <c r="G95" s="20"/>
      <c r="H95" s="20"/>
    </row>
    <row r="96" spans="1:8" ht="18.75">
      <c r="A96" s="20"/>
      <c r="B96" s="20"/>
      <c r="C96" s="516"/>
      <c r="D96" s="159"/>
      <c r="E96" s="159"/>
      <c r="F96" s="159"/>
      <c r="G96" s="20"/>
      <c r="H96" s="20"/>
    </row>
    <row r="97" spans="1:8" ht="18.75">
      <c r="A97" s="20"/>
      <c r="B97" s="20"/>
      <c r="C97" s="516"/>
      <c r="D97" s="159"/>
      <c r="E97" s="159"/>
      <c r="F97" s="159"/>
      <c r="G97" s="20"/>
      <c r="H97" s="20"/>
    </row>
    <row r="98" spans="1:8" ht="18.75">
      <c r="A98" s="20"/>
      <c r="B98" s="20"/>
      <c r="C98" s="516"/>
      <c r="D98" s="159"/>
      <c r="E98" s="159"/>
      <c r="F98" s="159"/>
      <c r="G98" s="20"/>
      <c r="H98" s="20"/>
    </row>
    <row r="99" spans="1:8" ht="18.75">
      <c r="A99" s="20"/>
      <c r="B99" s="20"/>
      <c r="C99" s="516"/>
      <c r="D99" s="159"/>
      <c r="E99" s="159"/>
      <c r="F99" s="159"/>
      <c r="G99" s="20"/>
      <c r="H99" s="20"/>
    </row>
    <row r="100" spans="1:8" ht="18.75">
      <c r="A100" s="20"/>
      <c r="B100" s="20"/>
      <c r="C100" s="516"/>
      <c r="D100" s="159"/>
      <c r="E100" s="159"/>
      <c r="F100" s="159"/>
      <c r="G100" s="20"/>
      <c r="H100" s="20"/>
    </row>
    <row r="101" spans="1:8" ht="18.75">
      <c r="A101" s="20"/>
      <c r="B101" s="20"/>
      <c r="C101" s="516"/>
      <c r="D101" s="159"/>
      <c r="E101" s="159"/>
      <c r="F101" s="159"/>
      <c r="G101" s="20"/>
      <c r="H101" s="20"/>
    </row>
    <row r="102" spans="1:8" ht="18.75">
      <c r="A102" s="20"/>
      <c r="B102" s="20"/>
      <c r="C102" s="516"/>
      <c r="D102" s="159"/>
      <c r="E102" s="159"/>
      <c r="F102" s="159"/>
      <c r="G102" s="20"/>
      <c r="H102" s="20"/>
    </row>
    <row r="103" spans="1:8" ht="18.75">
      <c r="A103" s="20"/>
      <c r="B103" s="20"/>
      <c r="C103" s="516"/>
      <c r="D103" s="159"/>
      <c r="E103" s="159"/>
      <c r="F103" s="159"/>
      <c r="G103" s="20"/>
      <c r="H103" s="20"/>
    </row>
    <row r="104" spans="1:8" ht="18.75">
      <c r="A104" s="20"/>
      <c r="B104" s="20"/>
      <c r="C104" s="516"/>
      <c r="D104" s="159"/>
      <c r="E104" s="159"/>
      <c r="F104" s="159"/>
      <c r="G104" s="20"/>
      <c r="H104" s="20"/>
    </row>
    <row r="105" spans="1:8" ht="18.75">
      <c r="A105" s="20"/>
      <c r="B105" s="20"/>
      <c r="C105" s="516"/>
      <c r="D105" s="159"/>
      <c r="E105" s="159"/>
      <c r="F105" s="159"/>
      <c r="G105" s="20"/>
      <c r="H105" s="20"/>
    </row>
    <row r="106" spans="1:8" ht="18.75">
      <c r="A106" s="20"/>
      <c r="B106" s="20"/>
      <c r="C106" s="516"/>
      <c r="D106" s="159"/>
      <c r="E106" s="159"/>
      <c r="F106" s="159"/>
      <c r="G106" s="20"/>
      <c r="H106" s="20"/>
    </row>
    <row r="107" spans="1:8" ht="18.75">
      <c r="A107" s="20"/>
      <c r="B107" s="20"/>
      <c r="C107" s="516"/>
      <c r="D107" s="159"/>
      <c r="E107" s="159"/>
      <c r="F107" s="159"/>
      <c r="G107" s="20"/>
      <c r="H107" s="20"/>
    </row>
    <row r="108" spans="1:8" ht="18.75">
      <c r="A108" s="20"/>
      <c r="B108" s="20"/>
      <c r="C108" s="516"/>
      <c r="D108" s="159"/>
      <c r="E108" s="159"/>
      <c r="F108" s="159"/>
      <c r="G108" s="20"/>
      <c r="H108" s="20"/>
    </row>
    <row r="109" spans="1:8" ht="18.75">
      <c r="A109" s="20"/>
      <c r="B109" s="20"/>
      <c r="C109" s="516"/>
      <c r="D109" s="159"/>
      <c r="E109" s="159"/>
      <c r="F109" s="159"/>
      <c r="G109" s="20"/>
      <c r="H109" s="20"/>
    </row>
    <row r="110" spans="1:8" ht="18.75">
      <c r="A110" s="20"/>
      <c r="B110" s="20"/>
      <c r="C110" s="516"/>
      <c r="D110" s="159"/>
      <c r="E110" s="159"/>
      <c r="F110" s="159"/>
      <c r="G110" s="20"/>
      <c r="H110" s="20"/>
    </row>
    <row r="111" spans="1:8" ht="18.75">
      <c r="A111" s="20"/>
      <c r="B111" s="20"/>
      <c r="C111" s="516"/>
      <c r="D111" s="159"/>
      <c r="E111" s="159"/>
      <c r="F111" s="159"/>
      <c r="G111" s="20"/>
      <c r="H111" s="20"/>
    </row>
    <row r="112" spans="1:8" ht="18.75">
      <c r="A112" s="20"/>
      <c r="B112" s="20"/>
      <c r="C112" s="516"/>
      <c r="D112" s="159"/>
      <c r="E112" s="159"/>
      <c r="F112" s="159"/>
      <c r="G112" s="20"/>
      <c r="H112" s="20"/>
    </row>
    <row r="113" spans="1:8" ht="18.75">
      <c r="A113" s="20"/>
      <c r="B113" s="20"/>
      <c r="C113" s="516"/>
      <c r="D113" s="159"/>
      <c r="E113" s="159"/>
      <c r="F113" s="159"/>
      <c r="G113" s="20"/>
      <c r="H113" s="20"/>
    </row>
    <row r="114" spans="1:8" ht="18.75">
      <c r="A114" s="20"/>
      <c r="B114" s="20"/>
      <c r="C114" s="516"/>
      <c r="D114" s="159"/>
      <c r="E114" s="159"/>
      <c r="F114" s="159"/>
      <c r="G114" s="20"/>
      <c r="H114" s="20"/>
    </row>
    <row r="115" spans="1:8" ht="18.75">
      <c r="A115" s="20"/>
      <c r="B115" s="20"/>
      <c r="C115" s="516"/>
      <c r="D115" s="159"/>
      <c r="E115" s="159"/>
      <c r="F115" s="159"/>
      <c r="G115" s="20"/>
      <c r="H115" s="20"/>
    </row>
    <row r="116" spans="1:8" ht="18.75">
      <c r="A116" s="20"/>
      <c r="B116" s="20"/>
      <c r="C116" s="516"/>
      <c r="D116" s="159"/>
      <c r="E116" s="159"/>
      <c r="F116" s="159"/>
      <c r="G116" s="20"/>
      <c r="H116" s="20"/>
    </row>
    <row r="117" spans="1:8" ht="18.75">
      <c r="A117" s="20"/>
      <c r="B117" s="20"/>
      <c r="C117" s="516"/>
      <c r="D117" s="159"/>
      <c r="E117" s="159"/>
      <c r="F117" s="159"/>
      <c r="G117" s="20"/>
      <c r="H117" s="20"/>
    </row>
    <row r="118" spans="1:8" ht="18.75">
      <c r="A118" s="20"/>
      <c r="B118" s="20"/>
      <c r="C118" s="516"/>
      <c r="D118" s="159"/>
      <c r="E118" s="159"/>
      <c r="F118" s="159"/>
      <c r="G118" s="20"/>
      <c r="H118" s="20"/>
    </row>
    <row r="119" spans="1:8" ht="18.75">
      <c r="A119" s="20"/>
      <c r="B119" s="20"/>
      <c r="C119" s="516"/>
      <c r="D119" s="159"/>
      <c r="E119" s="159"/>
      <c r="F119" s="159"/>
      <c r="G119" s="20"/>
      <c r="H119" s="20"/>
    </row>
    <row r="120" spans="1:8" ht="18.75">
      <c r="A120" s="20"/>
      <c r="B120" s="20"/>
      <c r="C120" s="516"/>
      <c r="D120" s="159"/>
      <c r="E120" s="159"/>
      <c r="F120" s="159"/>
      <c r="G120" s="20"/>
      <c r="H120" s="20"/>
    </row>
    <row r="121" spans="1:8" ht="18.75">
      <c r="A121" s="20"/>
      <c r="B121" s="20"/>
      <c r="C121" s="516"/>
      <c r="D121" s="159"/>
      <c r="E121" s="159"/>
      <c r="F121" s="159"/>
      <c r="G121" s="20"/>
      <c r="H121" s="20"/>
    </row>
    <row r="122" spans="1:8" ht="18.75">
      <c r="A122" s="20"/>
      <c r="B122" s="20"/>
      <c r="C122" s="516"/>
      <c r="D122" s="159"/>
      <c r="E122" s="159"/>
      <c r="F122" s="159"/>
      <c r="G122" s="20"/>
      <c r="H122" s="20"/>
    </row>
    <row r="123" spans="1:8" ht="18.75">
      <c r="A123" s="20"/>
      <c r="B123" s="20"/>
      <c r="C123" s="516"/>
      <c r="D123" s="159"/>
      <c r="E123" s="159"/>
      <c r="F123" s="159"/>
      <c r="G123" s="20"/>
      <c r="H123" s="20"/>
    </row>
    <row r="124" spans="1:8" ht="18.75">
      <c r="A124" s="20"/>
      <c r="B124" s="20"/>
      <c r="C124" s="516"/>
      <c r="D124" s="159"/>
      <c r="E124" s="159"/>
      <c r="F124" s="159"/>
      <c r="G124" s="20"/>
      <c r="H124" s="20"/>
    </row>
    <row r="125" spans="1:8" ht="18.75">
      <c r="A125" s="20"/>
      <c r="B125" s="20"/>
      <c r="C125" s="516"/>
      <c r="D125" s="159"/>
      <c r="E125" s="159"/>
      <c r="F125" s="159"/>
      <c r="G125" s="20"/>
      <c r="H125" s="20"/>
    </row>
    <row r="126" spans="1:8" ht="18.75">
      <c r="A126" s="20"/>
      <c r="B126" s="20"/>
      <c r="C126" s="516"/>
      <c r="D126" s="159"/>
      <c r="E126" s="159"/>
      <c r="F126" s="159"/>
      <c r="G126" s="20"/>
      <c r="H126" s="20"/>
    </row>
    <row r="127" spans="1:8" ht="18.75">
      <c r="A127" s="20"/>
      <c r="B127" s="20"/>
      <c r="C127" s="516"/>
      <c r="D127" s="159"/>
      <c r="E127" s="159"/>
      <c r="F127" s="159"/>
      <c r="G127" s="20"/>
      <c r="H127" s="20"/>
    </row>
    <row r="128" spans="1:8" ht="18.75">
      <c r="A128" s="20"/>
      <c r="B128" s="20"/>
      <c r="C128" s="516"/>
      <c r="D128" s="159"/>
      <c r="E128" s="159"/>
      <c r="F128" s="159"/>
      <c r="G128" s="20"/>
      <c r="H128" s="20"/>
    </row>
    <row r="129" spans="1:8" ht="18.75">
      <c r="A129" s="20"/>
      <c r="B129" s="20"/>
      <c r="C129" s="516"/>
      <c r="D129" s="159"/>
      <c r="E129" s="159"/>
      <c r="F129" s="159"/>
      <c r="G129" s="20"/>
      <c r="H129" s="20"/>
    </row>
    <row r="130" spans="1:8" ht="18.75">
      <c r="A130" s="20"/>
      <c r="B130" s="20"/>
      <c r="C130" s="516"/>
      <c r="D130" s="159"/>
      <c r="E130" s="159"/>
      <c r="F130" s="159"/>
      <c r="G130" s="20"/>
      <c r="H130" s="20"/>
    </row>
    <row r="131" spans="1:8" ht="18.75">
      <c r="A131" s="20"/>
      <c r="B131" s="20"/>
      <c r="C131" s="516"/>
      <c r="D131" s="159"/>
      <c r="E131" s="159"/>
      <c r="F131" s="159"/>
      <c r="G131" s="20"/>
      <c r="H131" s="20"/>
    </row>
    <row r="132" spans="1:8" ht="18.75">
      <c r="A132" s="20"/>
      <c r="B132" s="20"/>
      <c r="C132" s="516"/>
      <c r="D132" s="159"/>
      <c r="E132" s="159"/>
      <c r="F132" s="159"/>
      <c r="G132" s="20"/>
      <c r="H132" s="20"/>
    </row>
  </sheetData>
  <sheetProtection/>
  <mergeCells count="1">
    <mergeCell ref="A2:G2"/>
  </mergeCells>
  <printOptions/>
  <pageMargins left="0.1968503937007874" right="0.15748031496062992" top="0.15748031496062992" bottom="0.1968503937007874" header="0.15748031496062992" footer="0.15748031496062992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105"/>
  <sheetViews>
    <sheetView zoomScalePageLayoutView="0" workbookViewId="0" topLeftCell="A7">
      <selection activeCell="G32" sqref="G32"/>
    </sheetView>
  </sheetViews>
  <sheetFormatPr defaultColWidth="9.140625" defaultRowHeight="12.75"/>
  <cols>
    <col min="1" max="1" width="5.421875" style="13" customWidth="1"/>
    <col min="2" max="2" width="38.140625" style="13" customWidth="1"/>
    <col min="3" max="3" width="12.57421875" style="91" customWidth="1"/>
    <col min="4" max="4" width="12.28125" style="103" customWidth="1"/>
    <col min="5" max="5" width="12.00390625" style="103" customWidth="1"/>
    <col min="6" max="6" width="12.421875" style="13" customWidth="1"/>
    <col min="7" max="16384" width="9.140625" style="13" customWidth="1"/>
  </cols>
  <sheetData>
    <row r="1" spans="1:7" ht="18.75">
      <c r="A1" s="670" t="s">
        <v>280</v>
      </c>
      <c r="B1" s="670"/>
      <c r="C1" s="670"/>
      <c r="D1" s="670"/>
      <c r="E1" s="670"/>
      <c r="F1" s="670"/>
      <c r="G1" s="670"/>
    </row>
    <row r="2" spans="1:6" ht="18.75">
      <c r="A2" s="671" t="s">
        <v>281</v>
      </c>
      <c r="B2" s="671"/>
      <c r="C2" s="671"/>
      <c r="D2" s="671"/>
      <c r="E2" s="671"/>
      <c r="F2" s="671"/>
    </row>
    <row r="3" spans="1:7" ht="21.75" customHeight="1">
      <c r="A3" s="21" t="s">
        <v>6</v>
      </c>
      <c r="B3" s="21" t="s">
        <v>4</v>
      </c>
      <c r="C3" s="92" t="s">
        <v>106</v>
      </c>
      <c r="D3" s="104" t="s">
        <v>107</v>
      </c>
      <c r="E3" s="104" t="s">
        <v>2</v>
      </c>
      <c r="F3" s="21" t="s">
        <v>33</v>
      </c>
      <c r="G3" s="21" t="s">
        <v>116</v>
      </c>
    </row>
    <row r="4" spans="1:7" ht="18.75">
      <c r="A4" s="18">
        <v>1</v>
      </c>
      <c r="B4" s="23" t="s">
        <v>108</v>
      </c>
      <c r="C4" s="93">
        <v>236600</v>
      </c>
      <c r="D4" s="105">
        <f>C4-E4</f>
        <v>225358</v>
      </c>
      <c r="E4" s="105">
        <v>11242</v>
      </c>
      <c r="F4" s="23" t="s">
        <v>45</v>
      </c>
      <c r="G4" s="23" t="s">
        <v>124</v>
      </c>
    </row>
    <row r="5" spans="1:7" ht="18.75">
      <c r="A5" s="86">
        <v>2</v>
      </c>
      <c r="B5" s="24" t="s">
        <v>271</v>
      </c>
      <c r="C5" s="95">
        <v>4000</v>
      </c>
      <c r="D5" s="106">
        <f>C5-E5</f>
        <v>2360</v>
      </c>
      <c r="E5" s="107">
        <v>1640</v>
      </c>
      <c r="F5" s="24" t="s">
        <v>270</v>
      </c>
      <c r="G5" s="24" t="s">
        <v>124</v>
      </c>
    </row>
    <row r="6" spans="1:7" ht="18.75">
      <c r="A6" s="86">
        <v>3</v>
      </c>
      <c r="B6" s="24" t="s">
        <v>282</v>
      </c>
      <c r="C6" s="95">
        <v>68816</v>
      </c>
      <c r="D6" s="106">
        <v>16117.2</v>
      </c>
      <c r="E6" s="107">
        <f>C6-D6</f>
        <v>52698.8</v>
      </c>
      <c r="F6" s="24" t="s">
        <v>270</v>
      </c>
      <c r="G6" s="24" t="s">
        <v>124</v>
      </c>
    </row>
    <row r="7" spans="1:7" ht="18.75">
      <c r="A7" s="86"/>
      <c r="B7" s="24" t="s">
        <v>278</v>
      </c>
      <c r="C7" s="95"/>
      <c r="D7" s="106"/>
      <c r="E7" s="109">
        <f>SUM(E4:E6)</f>
        <v>65580.8</v>
      </c>
      <c r="F7" s="24"/>
      <c r="G7" s="24"/>
    </row>
    <row r="8" spans="1:7" ht="15" customHeight="1">
      <c r="A8" s="100"/>
      <c r="B8" s="114"/>
      <c r="C8" s="115"/>
      <c r="D8" s="106"/>
      <c r="E8" s="116"/>
      <c r="F8" s="114"/>
      <c r="G8" s="114"/>
    </row>
    <row r="9" spans="1:7" ht="18.75">
      <c r="A9" s="100">
        <v>1</v>
      </c>
      <c r="B9" s="114" t="s">
        <v>283</v>
      </c>
      <c r="C9" s="115">
        <v>786600</v>
      </c>
      <c r="D9" s="106">
        <f>C9-E9</f>
        <v>778263</v>
      </c>
      <c r="E9" s="116">
        <v>8337</v>
      </c>
      <c r="F9" s="114"/>
      <c r="G9" s="114"/>
    </row>
    <row r="10" spans="1:7" ht="18.75">
      <c r="A10" s="86">
        <v>2</v>
      </c>
      <c r="B10" s="24" t="s">
        <v>272</v>
      </c>
      <c r="C10" s="95">
        <v>410000</v>
      </c>
      <c r="D10" s="106">
        <f>C10-E10</f>
        <v>409688.02</v>
      </c>
      <c r="E10" s="106">
        <v>311.98</v>
      </c>
      <c r="F10" s="24"/>
      <c r="G10" s="24"/>
    </row>
    <row r="11" spans="1:7" ht="18.75">
      <c r="A11" s="100">
        <v>3</v>
      </c>
      <c r="B11" s="24" t="s">
        <v>273</v>
      </c>
      <c r="C11" s="95">
        <v>150000</v>
      </c>
      <c r="D11" s="106">
        <v>110220</v>
      </c>
      <c r="E11" s="106">
        <f>C11-D11</f>
        <v>39780</v>
      </c>
      <c r="F11" s="24"/>
      <c r="G11" s="24"/>
    </row>
    <row r="12" spans="1:7" ht="18.75">
      <c r="A12" s="86">
        <v>4</v>
      </c>
      <c r="B12" s="24" t="s">
        <v>274</v>
      </c>
      <c r="C12" s="95">
        <v>8500</v>
      </c>
      <c r="D12" s="106">
        <f aca="true" t="shared" si="0" ref="D12:D96">C12-E12</f>
        <v>6538</v>
      </c>
      <c r="E12" s="106">
        <v>1962</v>
      </c>
      <c r="F12" s="24" t="s">
        <v>46</v>
      </c>
      <c r="G12" s="24" t="s">
        <v>129</v>
      </c>
    </row>
    <row r="13" spans="1:7" ht="18.75">
      <c r="A13" s="100">
        <v>5</v>
      </c>
      <c r="B13" s="24" t="s">
        <v>228</v>
      </c>
      <c r="C13" s="95">
        <v>5400</v>
      </c>
      <c r="D13" s="106">
        <f t="shared" si="0"/>
        <v>2820</v>
      </c>
      <c r="E13" s="106">
        <v>2580</v>
      </c>
      <c r="F13" s="24" t="s">
        <v>43</v>
      </c>
      <c r="G13" s="24" t="s">
        <v>129</v>
      </c>
    </row>
    <row r="14" spans="1:7" ht="18.75">
      <c r="A14" s="86">
        <v>6</v>
      </c>
      <c r="B14" s="24" t="s">
        <v>227</v>
      </c>
      <c r="C14" s="95">
        <v>40700</v>
      </c>
      <c r="D14" s="106">
        <f t="shared" si="0"/>
        <v>35700</v>
      </c>
      <c r="E14" s="106">
        <v>5000</v>
      </c>
      <c r="F14" s="24" t="s">
        <v>128</v>
      </c>
      <c r="G14" s="24" t="s">
        <v>129</v>
      </c>
    </row>
    <row r="15" spans="1:7" ht="18.75">
      <c r="A15" s="100">
        <v>7</v>
      </c>
      <c r="B15" s="24" t="s">
        <v>98</v>
      </c>
      <c r="C15" s="95">
        <v>20000</v>
      </c>
      <c r="D15" s="106">
        <f t="shared" si="0"/>
        <v>8100</v>
      </c>
      <c r="E15" s="106">
        <v>11900</v>
      </c>
      <c r="F15" s="24"/>
      <c r="G15" s="24" t="s">
        <v>129</v>
      </c>
    </row>
    <row r="16" spans="1:7" ht="18.75">
      <c r="A16" s="86">
        <v>8</v>
      </c>
      <c r="B16" s="24" t="s">
        <v>229</v>
      </c>
      <c r="C16" s="95">
        <v>3000</v>
      </c>
      <c r="D16" s="106">
        <f t="shared" si="0"/>
        <v>2709.4</v>
      </c>
      <c r="E16" s="106">
        <v>290.6</v>
      </c>
      <c r="F16" s="24" t="s">
        <v>44</v>
      </c>
      <c r="G16" s="24" t="s">
        <v>129</v>
      </c>
    </row>
    <row r="17" spans="1:7" ht="18.75">
      <c r="A17" s="100">
        <v>9</v>
      </c>
      <c r="B17" s="24" t="s">
        <v>230</v>
      </c>
      <c r="C17" s="95">
        <v>25000</v>
      </c>
      <c r="D17" s="106">
        <f t="shared" si="0"/>
        <v>23300</v>
      </c>
      <c r="E17" s="106">
        <v>1700</v>
      </c>
      <c r="F17" s="24" t="s">
        <v>128</v>
      </c>
      <c r="G17" s="24" t="s">
        <v>129</v>
      </c>
    </row>
    <row r="18" spans="1:7" ht="18.75">
      <c r="A18" s="86">
        <v>10</v>
      </c>
      <c r="B18" s="24" t="s">
        <v>231</v>
      </c>
      <c r="C18" s="95">
        <v>82300</v>
      </c>
      <c r="D18" s="106">
        <f t="shared" si="0"/>
        <v>82169</v>
      </c>
      <c r="E18" s="106">
        <v>131</v>
      </c>
      <c r="F18" s="24" t="s">
        <v>43</v>
      </c>
      <c r="G18" s="24" t="s">
        <v>129</v>
      </c>
    </row>
    <row r="19" spans="1:7" ht="18.75">
      <c r="A19" s="100">
        <v>11</v>
      </c>
      <c r="B19" s="24" t="s">
        <v>232</v>
      </c>
      <c r="C19" s="95">
        <v>10400</v>
      </c>
      <c r="D19" s="106">
        <f t="shared" si="0"/>
        <v>7816</v>
      </c>
      <c r="E19" s="106">
        <v>2584</v>
      </c>
      <c r="F19" s="24" t="s">
        <v>36</v>
      </c>
      <c r="G19" s="24" t="s">
        <v>129</v>
      </c>
    </row>
    <row r="20" spans="1:7" ht="18.75">
      <c r="A20" s="86">
        <v>12</v>
      </c>
      <c r="B20" s="62" t="s">
        <v>233</v>
      </c>
      <c r="C20" s="112">
        <v>3000</v>
      </c>
      <c r="D20" s="108">
        <f t="shared" si="0"/>
        <v>2728</v>
      </c>
      <c r="E20" s="108">
        <v>272</v>
      </c>
      <c r="F20" s="62" t="s">
        <v>42</v>
      </c>
      <c r="G20" s="62" t="s">
        <v>129</v>
      </c>
    </row>
    <row r="21" spans="1:7" ht="18.75">
      <c r="A21" s="100">
        <v>13</v>
      </c>
      <c r="B21" s="24" t="s">
        <v>234</v>
      </c>
      <c r="C21" s="95">
        <v>150000</v>
      </c>
      <c r="D21" s="106">
        <f t="shared" si="0"/>
        <v>142250</v>
      </c>
      <c r="E21" s="106">
        <v>7750</v>
      </c>
      <c r="F21" s="24" t="s">
        <v>37</v>
      </c>
      <c r="G21" s="24" t="s">
        <v>129</v>
      </c>
    </row>
    <row r="22" spans="1:7" ht="18.75">
      <c r="A22" s="86">
        <v>14</v>
      </c>
      <c r="B22" s="24" t="s">
        <v>235</v>
      </c>
      <c r="C22" s="95">
        <v>30000</v>
      </c>
      <c r="D22" s="106">
        <f t="shared" si="0"/>
        <v>28888</v>
      </c>
      <c r="E22" s="106">
        <v>1112</v>
      </c>
      <c r="F22" s="24" t="s">
        <v>47</v>
      </c>
      <c r="G22" s="24" t="s">
        <v>129</v>
      </c>
    </row>
    <row r="23" spans="1:7" ht="18.75">
      <c r="A23" s="100">
        <v>15</v>
      </c>
      <c r="B23" s="24" t="s">
        <v>236</v>
      </c>
      <c r="C23" s="95">
        <v>281695</v>
      </c>
      <c r="D23" s="106">
        <f t="shared" si="0"/>
        <v>244048</v>
      </c>
      <c r="E23" s="106">
        <v>37647</v>
      </c>
      <c r="F23" s="24" t="s">
        <v>48</v>
      </c>
      <c r="G23" s="24" t="s">
        <v>129</v>
      </c>
    </row>
    <row r="24" spans="1:7" ht="18.75">
      <c r="A24" s="86">
        <v>16</v>
      </c>
      <c r="B24" s="24" t="s">
        <v>237</v>
      </c>
      <c r="C24" s="95">
        <v>10000</v>
      </c>
      <c r="D24" s="106">
        <f t="shared" si="0"/>
        <v>8960</v>
      </c>
      <c r="E24" s="106">
        <v>1040</v>
      </c>
      <c r="F24" s="24" t="s">
        <v>36</v>
      </c>
      <c r="G24" s="24" t="s">
        <v>129</v>
      </c>
    </row>
    <row r="25" spans="1:7" ht="18.75">
      <c r="A25" s="100">
        <v>17</v>
      </c>
      <c r="B25" s="24" t="s">
        <v>238</v>
      </c>
      <c r="C25" s="95">
        <v>100000</v>
      </c>
      <c r="D25" s="106">
        <f t="shared" si="0"/>
        <v>89100</v>
      </c>
      <c r="E25" s="106">
        <v>10900</v>
      </c>
      <c r="F25" s="24" t="s">
        <v>127</v>
      </c>
      <c r="G25" s="24" t="s">
        <v>129</v>
      </c>
    </row>
    <row r="26" spans="1:7" ht="18.75">
      <c r="A26" s="86">
        <v>18</v>
      </c>
      <c r="B26" s="24" t="s">
        <v>239</v>
      </c>
      <c r="C26" s="95">
        <v>3600</v>
      </c>
      <c r="D26" s="106">
        <f t="shared" si="0"/>
        <v>1094</v>
      </c>
      <c r="E26" s="106">
        <v>2506</v>
      </c>
      <c r="F26" s="24" t="s">
        <v>127</v>
      </c>
      <c r="G26" s="24" t="s">
        <v>129</v>
      </c>
    </row>
    <row r="27" spans="1:7" ht="18.75">
      <c r="A27" s="100">
        <v>19</v>
      </c>
      <c r="B27" s="24" t="s">
        <v>100</v>
      </c>
      <c r="C27" s="95">
        <v>18000</v>
      </c>
      <c r="D27" s="106">
        <f t="shared" si="0"/>
        <v>13100</v>
      </c>
      <c r="E27" s="106">
        <v>4900</v>
      </c>
      <c r="F27" s="24" t="s">
        <v>50</v>
      </c>
      <c r="G27" s="24" t="s">
        <v>129</v>
      </c>
    </row>
    <row r="28" spans="1:7" ht="18.75">
      <c r="A28" s="86">
        <v>20</v>
      </c>
      <c r="B28" s="24" t="s">
        <v>240</v>
      </c>
      <c r="C28" s="95">
        <v>13100</v>
      </c>
      <c r="D28" s="106">
        <f t="shared" si="0"/>
        <v>5400</v>
      </c>
      <c r="E28" s="106">
        <v>7700</v>
      </c>
      <c r="F28" s="24" t="s">
        <v>241</v>
      </c>
      <c r="G28" s="24" t="s">
        <v>129</v>
      </c>
    </row>
    <row r="29" spans="1:7" ht="18.75">
      <c r="A29" s="100">
        <v>21</v>
      </c>
      <c r="B29" s="24" t="s">
        <v>53</v>
      </c>
      <c r="C29" s="95">
        <v>6480</v>
      </c>
      <c r="D29" s="106">
        <f t="shared" si="0"/>
        <v>2477</v>
      </c>
      <c r="E29" s="106">
        <v>4003</v>
      </c>
      <c r="F29" s="24" t="s">
        <v>35</v>
      </c>
      <c r="G29" s="24" t="s">
        <v>129</v>
      </c>
    </row>
    <row r="30" spans="1:7" ht="18.75">
      <c r="A30" s="86">
        <v>22</v>
      </c>
      <c r="B30" s="24" t="s">
        <v>242</v>
      </c>
      <c r="C30" s="95">
        <v>2200</v>
      </c>
      <c r="D30" s="106">
        <f t="shared" si="0"/>
        <v>2184</v>
      </c>
      <c r="E30" s="106">
        <v>16</v>
      </c>
      <c r="F30" s="24" t="s">
        <v>31</v>
      </c>
      <c r="G30" s="24" t="s">
        <v>129</v>
      </c>
    </row>
    <row r="31" spans="1:7" ht="18.75">
      <c r="A31" s="100">
        <v>23</v>
      </c>
      <c r="B31" s="24" t="s">
        <v>243</v>
      </c>
      <c r="C31" s="95">
        <v>22500</v>
      </c>
      <c r="D31" s="106">
        <f t="shared" si="0"/>
        <v>7828</v>
      </c>
      <c r="E31" s="106">
        <v>14672</v>
      </c>
      <c r="F31" s="24" t="s">
        <v>244</v>
      </c>
      <c r="G31" s="24" t="s">
        <v>129</v>
      </c>
    </row>
    <row r="32" spans="1:7" ht="18.75">
      <c r="A32" s="86">
        <v>24</v>
      </c>
      <c r="B32" s="24" t="s">
        <v>245</v>
      </c>
      <c r="C32" s="95">
        <v>2300</v>
      </c>
      <c r="D32" s="106">
        <f t="shared" si="0"/>
        <v>0</v>
      </c>
      <c r="E32" s="106">
        <v>2300</v>
      </c>
      <c r="F32" s="24" t="s">
        <v>39</v>
      </c>
      <c r="G32" s="24" t="s">
        <v>129</v>
      </c>
    </row>
    <row r="33" spans="1:7" ht="18.75">
      <c r="A33" s="100">
        <v>25</v>
      </c>
      <c r="B33" s="24" t="s">
        <v>246</v>
      </c>
      <c r="C33" s="95">
        <v>12480</v>
      </c>
      <c r="D33" s="106">
        <f t="shared" si="0"/>
        <v>12032</v>
      </c>
      <c r="E33" s="106">
        <v>448</v>
      </c>
      <c r="F33" s="24" t="s">
        <v>56</v>
      </c>
      <c r="G33" s="24" t="s">
        <v>129</v>
      </c>
    </row>
    <row r="34" spans="1:7" ht="18.75">
      <c r="A34" s="86">
        <v>26</v>
      </c>
      <c r="B34" s="24" t="s">
        <v>247</v>
      </c>
      <c r="C34" s="95">
        <v>39000</v>
      </c>
      <c r="D34" s="106">
        <f t="shared" si="0"/>
        <v>38932</v>
      </c>
      <c r="E34" s="106">
        <v>68</v>
      </c>
      <c r="F34" s="24" t="s">
        <v>62</v>
      </c>
      <c r="G34" s="24" t="s">
        <v>129</v>
      </c>
    </row>
    <row r="35" spans="1:7" ht="18.75">
      <c r="A35" s="100">
        <v>27</v>
      </c>
      <c r="B35" s="24" t="s">
        <v>64</v>
      </c>
      <c r="C35" s="95">
        <v>1698</v>
      </c>
      <c r="D35" s="106">
        <f t="shared" si="0"/>
        <v>1318</v>
      </c>
      <c r="E35" s="106">
        <v>380</v>
      </c>
      <c r="F35" s="24" t="s">
        <v>65</v>
      </c>
      <c r="G35" s="24" t="s">
        <v>129</v>
      </c>
    </row>
    <row r="36" spans="1:7" ht="18.75">
      <c r="A36" s="86">
        <v>28</v>
      </c>
      <c r="B36" s="24" t="s">
        <v>248</v>
      </c>
      <c r="C36" s="95">
        <v>8000</v>
      </c>
      <c r="D36" s="106">
        <f t="shared" si="0"/>
        <v>6500</v>
      </c>
      <c r="E36" s="106">
        <v>1500</v>
      </c>
      <c r="F36" s="24" t="s">
        <v>47</v>
      </c>
      <c r="G36" s="24" t="s">
        <v>129</v>
      </c>
    </row>
    <row r="37" spans="1:7" ht="18.75">
      <c r="A37" s="100">
        <v>29</v>
      </c>
      <c r="B37" s="24" t="s">
        <v>227</v>
      </c>
      <c r="C37" s="95">
        <v>5000</v>
      </c>
      <c r="D37" s="106">
        <f t="shared" si="0"/>
        <v>0</v>
      </c>
      <c r="E37" s="106">
        <v>5000</v>
      </c>
      <c r="F37" s="24" t="s">
        <v>128</v>
      </c>
      <c r="G37" s="24" t="s">
        <v>129</v>
      </c>
    </row>
    <row r="38" spans="1:7" ht="18.75">
      <c r="A38" s="86">
        <v>30</v>
      </c>
      <c r="B38" s="24" t="s">
        <v>249</v>
      </c>
      <c r="C38" s="95">
        <v>3000</v>
      </c>
      <c r="D38" s="106">
        <f t="shared" si="0"/>
        <v>2828</v>
      </c>
      <c r="E38" s="106">
        <v>172</v>
      </c>
      <c r="F38" s="24" t="s">
        <v>38</v>
      </c>
      <c r="G38" s="24" t="s">
        <v>129</v>
      </c>
    </row>
    <row r="39" spans="1:7" ht="18.75">
      <c r="A39" s="100">
        <v>31</v>
      </c>
      <c r="B39" s="24" t="s">
        <v>64</v>
      </c>
      <c r="C39" s="95">
        <v>1800</v>
      </c>
      <c r="D39" s="106">
        <f t="shared" si="0"/>
        <v>1414</v>
      </c>
      <c r="E39" s="106">
        <v>386</v>
      </c>
      <c r="F39" s="24" t="s">
        <v>65</v>
      </c>
      <c r="G39" s="24" t="s">
        <v>129</v>
      </c>
    </row>
    <row r="40" spans="1:7" ht="18.75">
      <c r="A40" s="86">
        <v>32</v>
      </c>
      <c r="B40" s="24" t="s">
        <v>91</v>
      </c>
      <c r="C40" s="95">
        <v>7000</v>
      </c>
      <c r="D40" s="106">
        <f t="shared" si="0"/>
        <v>4240</v>
      </c>
      <c r="E40" s="106">
        <v>2760</v>
      </c>
      <c r="F40" s="24" t="s">
        <v>35</v>
      </c>
      <c r="G40" s="24" t="s">
        <v>129</v>
      </c>
    </row>
    <row r="41" spans="1:7" ht="18.75">
      <c r="A41" s="100">
        <v>33</v>
      </c>
      <c r="B41" s="24" t="s">
        <v>250</v>
      </c>
      <c r="C41" s="95">
        <v>6900</v>
      </c>
      <c r="D41" s="106">
        <f t="shared" si="0"/>
        <v>5200</v>
      </c>
      <c r="E41" s="106">
        <v>1700</v>
      </c>
      <c r="F41" s="24" t="s">
        <v>50</v>
      </c>
      <c r="G41" s="24" t="s">
        <v>129</v>
      </c>
    </row>
    <row r="42" spans="1:7" ht="18.75">
      <c r="A42" s="86">
        <v>34</v>
      </c>
      <c r="B42" s="24" t="s">
        <v>275</v>
      </c>
      <c r="C42" s="95">
        <v>4000</v>
      </c>
      <c r="D42" s="106">
        <f t="shared" si="0"/>
        <v>2432</v>
      </c>
      <c r="E42" s="106">
        <v>1568</v>
      </c>
      <c r="F42" s="24" t="s">
        <v>123</v>
      </c>
      <c r="G42" s="24" t="s">
        <v>129</v>
      </c>
    </row>
    <row r="43" spans="1:7" ht="18.75">
      <c r="A43" s="100">
        <v>35</v>
      </c>
      <c r="B43" s="24" t="s">
        <v>276</v>
      </c>
      <c r="C43" s="95">
        <v>2600</v>
      </c>
      <c r="D43" s="106">
        <f t="shared" si="0"/>
        <v>2528</v>
      </c>
      <c r="E43" s="107">
        <v>72</v>
      </c>
      <c r="F43" s="24" t="s">
        <v>50</v>
      </c>
      <c r="G43" s="24" t="s">
        <v>129</v>
      </c>
    </row>
    <row r="44" spans="1:7" ht="18.75">
      <c r="A44" s="86"/>
      <c r="B44" s="24" t="s">
        <v>278</v>
      </c>
      <c r="C44" s="95"/>
      <c r="D44" s="106"/>
      <c r="E44" s="109">
        <f>SUM(E9:E43)</f>
        <v>183448.58000000002</v>
      </c>
      <c r="F44" s="24"/>
      <c r="G44" s="24"/>
    </row>
    <row r="45" spans="1:7" ht="18.75">
      <c r="A45" s="86"/>
      <c r="B45" s="24"/>
      <c r="C45" s="95"/>
      <c r="D45" s="106"/>
      <c r="E45" s="108"/>
      <c r="F45" s="24"/>
      <c r="G45" s="24"/>
    </row>
    <row r="46" spans="1:7" ht="18.75">
      <c r="A46" s="86">
        <v>1</v>
      </c>
      <c r="B46" s="24" t="s">
        <v>252</v>
      </c>
      <c r="C46" s="95">
        <v>3000</v>
      </c>
      <c r="D46" s="106">
        <f t="shared" si="0"/>
        <v>2640</v>
      </c>
      <c r="E46" s="106">
        <v>360</v>
      </c>
      <c r="F46" s="24" t="s">
        <v>35</v>
      </c>
      <c r="G46" s="24" t="s">
        <v>251</v>
      </c>
    </row>
    <row r="47" spans="1:7" ht="18.75">
      <c r="A47" s="86">
        <v>2</v>
      </c>
      <c r="B47" s="24" t="s">
        <v>101</v>
      </c>
      <c r="C47" s="95">
        <v>485000</v>
      </c>
      <c r="D47" s="106">
        <f t="shared" si="0"/>
        <v>480624</v>
      </c>
      <c r="E47" s="106">
        <v>4376</v>
      </c>
      <c r="F47" s="24" t="s">
        <v>35</v>
      </c>
      <c r="G47" s="24" t="s">
        <v>251</v>
      </c>
    </row>
    <row r="48" spans="1:7" ht="18.75">
      <c r="A48" s="86">
        <v>3</v>
      </c>
      <c r="B48" s="24" t="s">
        <v>253</v>
      </c>
      <c r="C48" s="95">
        <v>6400</v>
      </c>
      <c r="D48" s="106">
        <f t="shared" si="0"/>
        <v>4800</v>
      </c>
      <c r="E48" s="106">
        <v>1600</v>
      </c>
      <c r="F48" s="24" t="s">
        <v>35</v>
      </c>
      <c r="G48" s="24" t="s">
        <v>251</v>
      </c>
    </row>
    <row r="49" spans="1:7" ht="18.75">
      <c r="A49" s="86">
        <v>4</v>
      </c>
      <c r="B49" s="24" t="s">
        <v>89</v>
      </c>
      <c r="C49" s="95">
        <v>2500</v>
      </c>
      <c r="D49" s="106">
        <f t="shared" si="0"/>
        <v>2480</v>
      </c>
      <c r="E49" s="107">
        <v>20</v>
      </c>
      <c r="F49" s="24" t="s">
        <v>35</v>
      </c>
      <c r="G49" s="24" t="s">
        <v>251</v>
      </c>
    </row>
    <row r="50" spans="1:7" ht="18.75">
      <c r="A50" s="86"/>
      <c r="B50" s="24" t="s">
        <v>278</v>
      </c>
      <c r="C50" s="95"/>
      <c r="D50" s="106"/>
      <c r="E50" s="109">
        <f>SUM(E46:E49)</f>
        <v>6356</v>
      </c>
      <c r="F50" s="24"/>
      <c r="G50" s="24"/>
    </row>
    <row r="51" spans="1:7" ht="18.75">
      <c r="A51" s="86"/>
      <c r="B51" s="24"/>
      <c r="C51" s="95"/>
      <c r="D51" s="106"/>
      <c r="E51" s="108"/>
      <c r="F51" s="24"/>
      <c r="G51" s="24"/>
    </row>
    <row r="52" spans="1:7" ht="18.75">
      <c r="A52" s="86">
        <v>1</v>
      </c>
      <c r="B52" s="24" t="s">
        <v>254</v>
      </c>
      <c r="C52" s="95">
        <v>70000</v>
      </c>
      <c r="D52" s="106">
        <f t="shared" si="0"/>
        <v>69975</v>
      </c>
      <c r="E52" s="106">
        <v>25</v>
      </c>
      <c r="F52" s="24" t="s">
        <v>40</v>
      </c>
      <c r="G52" s="24" t="s">
        <v>126</v>
      </c>
    </row>
    <row r="53" spans="1:7" ht="18.75">
      <c r="A53" s="86">
        <v>2</v>
      </c>
      <c r="B53" s="24" t="s">
        <v>255</v>
      </c>
      <c r="C53" s="95">
        <v>5500</v>
      </c>
      <c r="D53" s="106">
        <f t="shared" si="0"/>
        <v>3040</v>
      </c>
      <c r="E53" s="106">
        <v>2460</v>
      </c>
      <c r="F53" s="24" t="s">
        <v>34</v>
      </c>
      <c r="G53" s="24" t="s">
        <v>126</v>
      </c>
    </row>
    <row r="54" spans="1:7" ht="18.75">
      <c r="A54" s="86">
        <v>3</v>
      </c>
      <c r="B54" s="24" t="s">
        <v>109</v>
      </c>
      <c r="C54" s="95">
        <v>92000</v>
      </c>
      <c r="D54" s="106">
        <f t="shared" si="0"/>
        <v>10998</v>
      </c>
      <c r="E54" s="106">
        <v>81002</v>
      </c>
      <c r="F54" s="24" t="s">
        <v>40</v>
      </c>
      <c r="G54" s="24" t="s">
        <v>126</v>
      </c>
    </row>
    <row r="55" spans="1:7" ht="18.75">
      <c r="A55" s="86">
        <v>4</v>
      </c>
      <c r="B55" s="24" t="s">
        <v>110</v>
      </c>
      <c r="C55" s="95">
        <v>65000</v>
      </c>
      <c r="D55" s="106">
        <f t="shared" si="0"/>
        <v>0</v>
      </c>
      <c r="E55" s="106">
        <v>65000</v>
      </c>
      <c r="F55" s="24" t="s">
        <v>40</v>
      </c>
      <c r="G55" s="24" t="s">
        <v>126</v>
      </c>
    </row>
    <row r="56" spans="1:7" ht="18.75">
      <c r="A56" s="86">
        <v>5</v>
      </c>
      <c r="B56" s="24" t="s">
        <v>187</v>
      </c>
      <c r="C56" s="95">
        <v>83000</v>
      </c>
      <c r="D56" s="106">
        <v>40300</v>
      </c>
      <c r="E56" s="107">
        <f>C56-D56</f>
        <v>42700</v>
      </c>
      <c r="F56" s="24" t="s">
        <v>40</v>
      </c>
      <c r="G56" s="24" t="s">
        <v>126</v>
      </c>
    </row>
    <row r="57" spans="1:7" ht="18.75">
      <c r="A57" s="86"/>
      <c r="B57" s="24" t="s">
        <v>278</v>
      </c>
      <c r="C57" s="95"/>
      <c r="D57" s="106"/>
      <c r="E57" s="109">
        <f>SUM(E52:E56)</f>
        <v>191187</v>
      </c>
      <c r="F57" s="24"/>
      <c r="G57" s="24"/>
    </row>
    <row r="58" spans="1:7" ht="18.75">
      <c r="A58" s="86"/>
      <c r="B58" s="24"/>
      <c r="C58" s="95"/>
      <c r="D58" s="106"/>
      <c r="E58" s="108"/>
      <c r="F58" s="24"/>
      <c r="G58" s="24"/>
    </row>
    <row r="59" spans="1:7" ht="18.75">
      <c r="A59" s="86">
        <v>1</v>
      </c>
      <c r="B59" s="24" t="s">
        <v>102</v>
      </c>
      <c r="C59" s="95">
        <v>47500</v>
      </c>
      <c r="D59" s="106">
        <f t="shared" si="0"/>
        <v>45000</v>
      </c>
      <c r="E59" s="106">
        <v>2500</v>
      </c>
      <c r="F59" s="24" t="s">
        <v>40</v>
      </c>
      <c r="G59" s="24" t="s">
        <v>125</v>
      </c>
    </row>
    <row r="60" spans="1:7" ht="18.75">
      <c r="A60" s="86">
        <v>2</v>
      </c>
      <c r="B60" s="24" t="s">
        <v>102</v>
      </c>
      <c r="C60" s="95">
        <v>47500</v>
      </c>
      <c r="D60" s="106">
        <f t="shared" si="0"/>
        <v>45000</v>
      </c>
      <c r="E60" s="106">
        <v>2500</v>
      </c>
      <c r="F60" s="24" t="s">
        <v>244</v>
      </c>
      <c r="G60" s="24" t="s">
        <v>125</v>
      </c>
    </row>
    <row r="61" spans="1:7" ht="18.75">
      <c r="A61" s="86">
        <v>3</v>
      </c>
      <c r="B61" s="24" t="s">
        <v>256</v>
      </c>
      <c r="C61" s="95">
        <v>9600</v>
      </c>
      <c r="D61" s="106">
        <f t="shared" si="0"/>
        <v>7880</v>
      </c>
      <c r="E61" s="106">
        <v>1720</v>
      </c>
      <c r="F61" s="24" t="s">
        <v>35</v>
      </c>
      <c r="G61" s="24" t="s">
        <v>125</v>
      </c>
    </row>
    <row r="62" spans="1:7" ht="18.75">
      <c r="A62" s="86">
        <v>4</v>
      </c>
      <c r="B62" s="24" t="s">
        <v>55</v>
      </c>
      <c r="C62" s="95">
        <v>4800</v>
      </c>
      <c r="D62" s="106">
        <f t="shared" si="0"/>
        <v>4480</v>
      </c>
      <c r="E62" s="106">
        <v>320</v>
      </c>
      <c r="F62" s="24" t="s">
        <v>40</v>
      </c>
      <c r="G62" s="24" t="s">
        <v>125</v>
      </c>
    </row>
    <row r="63" spans="1:7" ht="18.75">
      <c r="A63" s="86">
        <v>5</v>
      </c>
      <c r="B63" s="24" t="s">
        <v>68</v>
      </c>
      <c r="C63" s="95">
        <v>2000</v>
      </c>
      <c r="D63" s="106">
        <f t="shared" si="0"/>
        <v>1270</v>
      </c>
      <c r="E63" s="106">
        <v>730</v>
      </c>
      <c r="F63" s="24" t="s">
        <v>48</v>
      </c>
      <c r="G63" s="24" t="s">
        <v>125</v>
      </c>
    </row>
    <row r="64" spans="1:7" ht="18.75">
      <c r="A64" s="86">
        <v>6</v>
      </c>
      <c r="B64" s="24" t="s">
        <v>87</v>
      </c>
      <c r="C64" s="95">
        <v>40000</v>
      </c>
      <c r="D64" s="106">
        <f t="shared" si="0"/>
        <v>0</v>
      </c>
      <c r="E64" s="106">
        <v>40000</v>
      </c>
      <c r="F64" s="24" t="s">
        <v>34</v>
      </c>
      <c r="G64" s="24" t="s">
        <v>125</v>
      </c>
    </row>
    <row r="65" spans="1:7" ht="18.75">
      <c r="A65" s="86">
        <v>7</v>
      </c>
      <c r="B65" s="24" t="s">
        <v>257</v>
      </c>
      <c r="C65" s="95">
        <v>4000</v>
      </c>
      <c r="D65" s="106">
        <f t="shared" si="0"/>
        <v>2932</v>
      </c>
      <c r="E65" s="107">
        <v>1068</v>
      </c>
      <c r="F65" s="24" t="s">
        <v>41</v>
      </c>
      <c r="G65" s="24" t="s">
        <v>125</v>
      </c>
    </row>
    <row r="66" spans="1:7" ht="18.75">
      <c r="A66" s="86">
        <v>8</v>
      </c>
      <c r="B66" s="24" t="s">
        <v>103</v>
      </c>
      <c r="C66" s="95">
        <v>5000</v>
      </c>
      <c r="D66" s="106">
        <f t="shared" si="0"/>
        <v>4996</v>
      </c>
      <c r="E66" s="116">
        <v>4</v>
      </c>
      <c r="F66" s="24" t="s">
        <v>244</v>
      </c>
      <c r="G66" s="24" t="s">
        <v>125</v>
      </c>
    </row>
    <row r="67" spans="1:7" ht="18.75">
      <c r="A67" s="86">
        <v>9</v>
      </c>
      <c r="B67" s="24" t="s">
        <v>277</v>
      </c>
      <c r="C67" s="95">
        <v>1940</v>
      </c>
      <c r="D67" s="106">
        <f t="shared" si="0"/>
        <v>0</v>
      </c>
      <c r="E67" s="116">
        <v>1940</v>
      </c>
      <c r="F67" s="24" t="s">
        <v>41</v>
      </c>
      <c r="G67" s="24" t="s">
        <v>125</v>
      </c>
    </row>
    <row r="68" spans="1:7" ht="18.75">
      <c r="A68" s="86"/>
      <c r="B68" s="24" t="s">
        <v>278</v>
      </c>
      <c r="C68" s="95"/>
      <c r="D68" s="106"/>
      <c r="E68" s="109">
        <f>SUM(E59:E67)</f>
        <v>50782</v>
      </c>
      <c r="F68" s="24"/>
      <c r="G68" s="24"/>
    </row>
    <row r="69" spans="1:7" ht="18.75">
      <c r="A69" s="86"/>
      <c r="B69" s="24"/>
      <c r="C69" s="95"/>
      <c r="D69" s="106"/>
      <c r="E69" s="108"/>
      <c r="F69" s="24"/>
      <c r="G69" s="24"/>
    </row>
    <row r="70" spans="1:7" ht="18.75">
      <c r="A70" s="86">
        <v>1</v>
      </c>
      <c r="B70" s="24" t="s">
        <v>111</v>
      </c>
      <c r="C70" s="95">
        <v>45000</v>
      </c>
      <c r="D70" s="106">
        <f t="shared" si="0"/>
        <v>3742</v>
      </c>
      <c r="E70" s="106">
        <v>41258</v>
      </c>
      <c r="F70" s="24" t="s">
        <v>46</v>
      </c>
      <c r="G70" s="24" t="s">
        <v>119</v>
      </c>
    </row>
    <row r="71" spans="1:7" ht="18.75">
      <c r="A71" s="86">
        <v>2</v>
      </c>
      <c r="B71" s="24" t="s">
        <v>258</v>
      </c>
      <c r="C71" s="95">
        <v>450000</v>
      </c>
      <c r="D71" s="106">
        <f t="shared" si="0"/>
        <v>435546</v>
      </c>
      <c r="E71" s="106">
        <v>14454</v>
      </c>
      <c r="F71" s="24" t="s">
        <v>46</v>
      </c>
      <c r="G71" s="24" t="s">
        <v>119</v>
      </c>
    </row>
    <row r="72" spans="1:7" ht="18.75">
      <c r="A72" s="86">
        <v>3</v>
      </c>
      <c r="B72" s="24" t="s">
        <v>259</v>
      </c>
      <c r="C72" s="95">
        <v>360000</v>
      </c>
      <c r="D72" s="106">
        <f t="shared" si="0"/>
        <v>359120</v>
      </c>
      <c r="E72" s="106">
        <v>880</v>
      </c>
      <c r="F72" s="24" t="s">
        <v>46</v>
      </c>
      <c r="G72" s="24" t="s">
        <v>119</v>
      </c>
    </row>
    <row r="73" spans="1:7" ht="18.75">
      <c r="A73" s="86">
        <v>4</v>
      </c>
      <c r="B73" s="24" t="s">
        <v>260</v>
      </c>
      <c r="C73" s="95">
        <v>6000</v>
      </c>
      <c r="D73" s="106">
        <f t="shared" si="0"/>
        <v>5920</v>
      </c>
      <c r="E73" s="106">
        <v>80</v>
      </c>
      <c r="F73" s="24" t="s">
        <v>57</v>
      </c>
      <c r="G73" s="24" t="s">
        <v>119</v>
      </c>
    </row>
    <row r="74" spans="1:7" ht="18.75">
      <c r="A74" s="86">
        <v>5</v>
      </c>
      <c r="B74" s="24" t="s">
        <v>104</v>
      </c>
      <c r="C74" s="95">
        <v>130000</v>
      </c>
      <c r="D74" s="106">
        <f t="shared" si="0"/>
        <v>122080</v>
      </c>
      <c r="E74" s="106">
        <v>7920</v>
      </c>
      <c r="F74" s="24" t="s">
        <v>46</v>
      </c>
      <c r="G74" s="24" t="s">
        <v>119</v>
      </c>
    </row>
    <row r="75" spans="1:7" ht="18.75">
      <c r="A75" s="86">
        <v>6</v>
      </c>
      <c r="B75" s="24" t="s">
        <v>112</v>
      </c>
      <c r="C75" s="95">
        <v>65000</v>
      </c>
      <c r="D75" s="106">
        <f t="shared" si="0"/>
        <v>40718</v>
      </c>
      <c r="E75" s="107">
        <v>24282</v>
      </c>
      <c r="F75" s="24" t="s">
        <v>63</v>
      </c>
      <c r="G75" s="24" t="s">
        <v>119</v>
      </c>
    </row>
    <row r="76" spans="1:7" ht="18.75">
      <c r="A76" s="86"/>
      <c r="B76" s="24" t="s">
        <v>278</v>
      </c>
      <c r="C76" s="95"/>
      <c r="D76" s="106"/>
      <c r="E76" s="109">
        <f>SUM(E70:E75)</f>
        <v>88874</v>
      </c>
      <c r="F76" s="24"/>
      <c r="G76" s="24"/>
    </row>
    <row r="77" spans="1:7" ht="18.75">
      <c r="A77" s="86"/>
      <c r="B77" s="24"/>
      <c r="C77" s="95"/>
      <c r="D77" s="106"/>
      <c r="E77" s="108"/>
      <c r="F77" s="24"/>
      <c r="G77" s="24"/>
    </row>
    <row r="78" spans="1:7" ht="18.75">
      <c r="A78" s="86">
        <v>1</v>
      </c>
      <c r="B78" s="24" t="s">
        <v>279</v>
      </c>
      <c r="C78" s="95">
        <v>2440</v>
      </c>
      <c r="D78" s="106">
        <v>1234</v>
      </c>
      <c r="E78" s="106">
        <f>C78-D78</f>
        <v>1206</v>
      </c>
      <c r="F78" s="24" t="s">
        <v>41</v>
      </c>
      <c r="G78" s="24" t="s">
        <v>117</v>
      </c>
    </row>
    <row r="79" spans="1:7" ht="18.75">
      <c r="A79" s="86">
        <v>2</v>
      </c>
      <c r="B79" s="24" t="s">
        <v>269</v>
      </c>
      <c r="C79" s="95">
        <v>7020</v>
      </c>
      <c r="D79" s="106">
        <f aca="true" t="shared" si="1" ref="D79:D85">C79-E79</f>
        <v>3040</v>
      </c>
      <c r="E79" s="107">
        <v>3980</v>
      </c>
      <c r="F79" s="24" t="s">
        <v>36</v>
      </c>
      <c r="G79" s="24" t="s">
        <v>117</v>
      </c>
    </row>
    <row r="80" spans="1:7" ht="18.75">
      <c r="A80" s="86"/>
      <c r="B80" s="24" t="s">
        <v>278</v>
      </c>
      <c r="C80" s="95"/>
      <c r="D80" s="106"/>
      <c r="E80" s="109">
        <f>SUM(E78:E79)</f>
        <v>5186</v>
      </c>
      <c r="F80" s="24"/>
      <c r="G80" s="24"/>
    </row>
    <row r="81" spans="1:7" ht="18.75">
      <c r="A81" s="86"/>
      <c r="B81" s="24"/>
      <c r="C81" s="95"/>
      <c r="D81" s="106"/>
      <c r="E81" s="108"/>
      <c r="F81" s="24"/>
      <c r="G81" s="24"/>
    </row>
    <row r="82" spans="1:7" ht="18.75">
      <c r="A82" s="86">
        <v>1</v>
      </c>
      <c r="B82" s="24" t="s">
        <v>67</v>
      </c>
      <c r="C82" s="95">
        <v>45000</v>
      </c>
      <c r="D82" s="106">
        <v>44530</v>
      </c>
      <c r="E82" s="106">
        <f>C82-D82</f>
        <v>470</v>
      </c>
      <c r="F82" s="24" t="s">
        <v>123</v>
      </c>
      <c r="G82" s="24" t="s">
        <v>121</v>
      </c>
    </row>
    <row r="83" spans="1:7" ht="18.75">
      <c r="A83" s="86">
        <v>2</v>
      </c>
      <c r="B83" s="24" t="s">
        <v>120</v>
      </c>
      <c r="C83" s="95">
        <v>123000</v>
      </c>
      <c r="D83" s="106">
        <f t="shared" si="1"/>
        <v>105648</v>
      </c>
      <c r="E83" s="106">
        <v>17352</v>
      </c>
      <c r="F83" s="24" t="s">
        <v>123</v>
      </c>
      <c r="G83" s="24" t="s">
        <v>121</v>
      </c>
    </row>
    <row r="84" spans="1:7" ht="18.75">
      <c r="A84" s="86">
        <v>3</v>
      </c>
      <c r="B84" s="24" t="s">
        <v>94</v>
      </c>
      <c r="C84" s="95">
        <v>4000</v>
      </c>
      <c r="D84" s="106">
        <f t="shared" si="1"/>
        <v>2520</v>
      </c>
      <c r="E84" s="106">
        <v>1480</v>
      </c>
      <c r="F84" s="24" t="s">
        <v>123</v>
      </c>
      <c r="G84" s="24" t="s">
        <v>121</v>
      </c>
    </row>
    <row r="85" spans="1:7" ht="18.75">
      <c r="A85" s="86">
        <v>4</v>
      </c>
      <c r="B85" s="24" t="s">
        <v>122</v>
      </c>
      <c r="C85" s="95">
        <v>28000</v>
      </c>
      <c r="D85" s="106">
        <f t="shared" si="1"/>
        <v>13516</v>
      </c>
      <c r="E85" s="107">
        <v>14484</v>
      </c>
      <c r="F85" s="24" t="s">
        <v>123</v>
      </c>
      <c r="G85" s="24" t="s">
        <v>121</v>
      </c>
    </row>
    <row r="86" spans="1:7" ht="18.75">
      <c r="A86" s="86"/>
      <c r="B86" s="24" t="s">
        <v>278</v>
      </c>
      <c r="C86" s="95"/>
      <c r="D86" s="106"/>
      <c r="E86" s="109">
        <f>SUM(E82:E85)</f>
        <v>33786</v>
      </c>
      <c r="F86" s="24"/>
      <c r="G86" s="24"/>
    </row>
    <row r="87" spans="1:7" ht="18.75">
      <c r="A87" s="86"/>
      <c r="B87" s="24"/>
      <c r="C87" s="95"/>
      <c r="D87" s="106"/>
      <c r="E87" s="108"/>
      <c r="F87" s="24"/>
      <c r="G87" s="24"/>
    </row>
    <row r="88" spans="1:7" ht="18.75">
      <c r="A88" s="86">
        <v>1</v>
      </c>
      <c r="B88" s="24" t="s">
        <v>261</v>
      </c>
      <c r="C88" s="95">
        <v>59753</v>
      </c>
      <c r="D88" s="106">
        <f t="shared" si="0"/>
        <v>58860</v>
      </c>
      <c r="E88" s="106">
        <v>893</v>
      </c>
      <c r="F88" s="24" t="s">
        <v>35</v>
      </c>
      <c r="G88" s="24" t="s">
        <v>118</v>
      </c>
    </row>
    <row r="89" spans="1:7" ht="18.75">
      <c r="A89" s="86">
        <v>2</v>
      </c>
      <c r="B89" s="24" t="s">
        <v>262</v>
      </c>
      <c r="C89" s="95">
        <v>6660</v>
      </c>
      <c r="D89" s="106">
        <f t="shared" si="0"/>
        <v>4260</v>
      </c>
      <c r="E89" s="106">
        <v>2400</v>
      </c>
      <c r="F89" s="24" t="s">
        <v>39</v>
      </c>
      <c r="G89" s="24" t="s">
        <v>118</v>
      </c>
    </row>
    <row r="90" spans="1:7" ht="18.75">
      <c r="A90" s="86">
        <v>3</v>
      </c>
      <c r="B90" s="24" t="s">
        <v>113</v>
      </c>
      <c r="C90" s="95">
        <v>117000</v>
      </c>
      <c r="D90" s="106">
        <f t="shared" si="0"/>
        <v>8000</v>
      </c>
      <c r="E90" s="106">
        <v>109000</v>
      </c>
      <c r="F90" s="24" t="s">
        <v>51</v>
      </c>
      <c r="G90" s="24" t="s">
        <v>118</v>
      </c>
    </row>
    <row r="91" spans="1:7" ht="18.75">
      <c r="A91" s="86">
        <v>4</v>
      </c>
      <c r="B91" s="24" t="s">
        <v>105</v>
      </c>
      <c r="C91" s="95">
        <v>106080</v>
      </c>
      <c r="D91" s="106">
        <f t="shared" si="0"/>
        <v>88496</v>
      </c>
      <c r="E91" s="106">
        <v>17584</v>
      </c>
      <c r="F91" s="24" t="s">
        <v>39</v>
      </c>
      <c r="G91" s="24" t="s">
        <v>118</v>
      </c>
    </row>
    <row r="92" spans="1:7" ht="18.75">
      <c r="A92" s="86">
        <v>5</v>
      </c>
      <c r="B92" s="24" t="s">
        <v>263</v>
      </c>
      <c r="C92" s="95">
        <v>11960</v>
      </c>
      <c r="D92" s="106">
        <f t="shared" si="0"/>
        <v>6058</v>
      </c>
      <c r="E92" s="106">
        <v>5902</v>
      </c>
      <c r="F92" s="24" t="s">
        <v>51</v>
      </c>
      <c r="G92" s="24" t="s">
        <v>118</v>
      </c>
    </row>
    <row r="93" spans="1:7" ht="18.75">
      <c r="A93" s="86">
        <v>6</v>
      </c>
      <c r="B93" s="24" t="s">
        <v>264</v>
      </c>
      <c r="C93" s="95">
        <v>1800</v>
      </c>
      <c r="D93" s="106">
        <f t="shared" si="0"/>
        <v>0</v>
      </c>
      <c r="E93" s="106">
        <v>1800</v>
      </c>
      <c r="F93" s="24" t="s">
        <v>66</v>
      </c>
      <c r="G93" s="24" t="s">
        <v>118</v>
      </c>
    </row>
    <row r="94" spans="1:7" ht="18.75">
      <c r="A94" s="86">
        <v>7</v>
      </c>
      <c r="B94" s="24" t="s">
        <v>92</v>
      </c>
      <c r="C94" s="95">
        <v>18200</v>
      </c>
      <c r="D94" s="106">
        <f t="shared" si="0"/>
        <v>11020</v>
      </c>
      <c r="E94" s="106">
        <v>7180</v>
      </c>
      <c r="F94" s="24" t="s">
        <v>244</v>
      </c>
      <c r="G94" s="24" t="s">
        <v>118</v>
      </c>
    </row>
    <row r="95" spans="1:7" ht="18.75">
      <c r="A95" s="86">
        <v>8</v>
      </c>
      <c r="B95" s="24" t="s">
        <v>114</v>
      </c>
      <c r="C95" s="95">
        <v>45500</v>
      </c>
      <c r="D95" s="106">
        <f t="shared" si="0"/>
        <v>0</v>
      </c>
      <c r="E95" s="106">
        <v>45500</v>
      </c>
      <c r="F95" s="24" t="s">
        <v>51</v>
      </c>
      <c r="G95" s="24" t="s">
        <v>118</v>
      </c>
    </row>
    <row r="96" spans="1:7" ht="18.75">
      <c r="A96" s="86">
        <v>9</v>
      </c>
      <c r="B96" s="24" t="s">
        <v>115</v>
      </c>
      <c r="C96" s="95">
        <v>358200</v>
      </c>
      <c r="D96" s="106">
        <f t="shared" si="0"/>
        <v>357640</v>
      </c>
      <c r="E96" s="106">
        <v>560</v>
      </c>
      <c r="F96" s="24" t="s">
        <v>52</v>
      </c>
      <c r="G96" s="24" t="s">
        <v>118</v>
      </c>
    </row>
    <row r="97" spans="1:7" ht="18.75">
      <c r="A97" s="86">
        <v>10</v>
      </c>
      <c r="B97" s="24" t="s">
        <v>265</v>
      </c>
      <c r="C97" s="95">
        <v>8000</v>
      </c>
      <c r="D97" s="106">
        <f>C97-E97</f>
        <v>0</v>
      </c>
      <c r="E97" s="106">
        <v>8000</v>
      </c>
      <c r="F97" s="24" t="s">
        <v>88</v>
      </c>
      <c r="G97" s="24" t="s">
        <v>118</v>
      </c>
    </row>
    <row r="98" spans="1:7" ht="18.75">
      <c r="A98" s="86">
        <v>11</v>
      </c>
      <c r="B98" s="24" t="s">
        <v>90</v>
      </c>
      <c r="C98" s="95">
        <v>1800</v>
      </c>
      <c r="D98" s="106">
        <f>C98-E98</f>
        <v>1500</v>
      </c>
      <c r="E98" s="106">
        <v>300</v>
      </c>
      <c r="F98" s="24" t="s">
        <v>266</v>
      </c>
      <c r="G98" s="24" t="s">
        <v>118</v>
      </c>
    </row>
    <row r="99" spans="1:7" ht="18.75">
      <c r="A99" s="86">
        <v>12</v>
      </c>
      <c r="B99" s="24" t="s">
        <v>267</v>
      </c>
      <c r="C99" s="95">
        <v>1640</v>
      </c>
      <c r="D99" s="106">
        <f>C99-E99</f>
        <v>1450</v>
      </c>
      <c r="E99" s="106">
        <v>190</v>
      </c>
      <c r="F99" s="24" t="s">
        <v>93</v>
      </c>
      <c r="G99" s="24" t="s">
        <v>118</v>
      </c>
    </row>
    <row r="100" spans="1:7" ht="18.75">
      <c r="A100" s="86">
        <v>13</v>
      </c>
      <c r="B100" s="24" t="s">
        <v>268</v>
      </c>
      <c r="C100" s="95">
        <v>10800</v>
      </c>
      <c r="D100" s="106">
        <f>C100-E100</f>
        <v>6130</v>
      </c>
      <c r="E100" s="107">
        <v>4670</v>
      </c>
      <c r="F100" s="24" t="s">
        <v>123</v>
      </c>
      <c r="G100" s="24" t="s">
        <v>118</v>
      </c>
    </row>
    <row r="101" spans="1:7" ht="18.75">
      <c r="A101" s="86"/>
      <c r="B101" s="24" t="s">
        <v>278</v>
      </c>
      <c r="C101" s="95"/>
      <c r="D101" s="106"/>
      <c r="E101" s="109">
        <f>SUM(E88:E100)</f>
        <v>203979</v>
      </c>
      <c r="F101" s="24"/>
      <c r="G101" s="24"/>
    </row>
    <row r="102" spans="1:7" ht="19.5" thickBot="1">
      <c r="A102" s="86"/>
      <c r="B102" s="24"/>
      <c r="C102" s="95"/>
      <c r="D102" s="106"/>
      <c r="E102" s="116"/>
      <c r="F102" s="24"/>
      <c r="G102" s="24"/>
    </row>
    <row r="103" spans="1:7" ht="19.5" thickBot="1">
      <c r="A103" s="68"/>
      <c r="B103" s="19" t="s">
        <v>284</v>
      </c>
      <c r="C103" s="94"/>
      <c r="D103" s="118"/>
      <c r="E103" s="120">
        <f>E7+E44+E50+E57+E68+E80+E86+E101</f>
        <v>740305.38</v>
      </c>
      <c r="F103" s="119"/>
      <c r="G103" s="68"/>
    </row>
    <row r="105" ht="18.75">
      <c r="B105" s="101"/>
    </row>
  </sheetData>
  <sheetProtection/>
  <mergeCells count="2">
    <mergeCell ref="A1:G1"/>
    <mergeCell ref="A2:F2"/>
  </mergeCells>
  <printOptions/>
  <pageMargins left="0.1968503937007874" right="0.15748031496062992" top="0.31496062992125984" bottom="0.1968503937007874" header="0.15748031496062992" footer="0.1574803149606299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1"/>
  <sheetViews>
    <sheetView zoomScalePageLayoutView="0" workbookViewId="0" topLeftCell="A1">
      <selection activeCell="F9" sqref="F9"/>
    </sheetView>
  </sheetViews>
  <sheetFormatPr defaultColWidth="9.140625" defaultRowHeight="12.75"/>
  <cols>
    <col min="1" max="1" width="7.28125" style="48" customWidth="1"/>
    <col min="2" max="2" width="7.8515625" style="48" bestFit="1" customWidth="1"/>
    <col min="3" max="3" width="26.57421875" style="48" customWidth="1"/>
    <col min="4" max="4" width="10.7109375" style="48" customWidth="1"/>
    <col min="5" max="5" width="10.00390625" style="48" customWidth="1"/>
    <col min="6" max="6" width="11.140625" style="48" customWidth="1"/>
    <col min="7" max="7" width="10.57421875" style="48" customWidth="1"/>
    <col min="8" max="8" width="10.00390625" style="48" customWidth="1"/>
    <col min="9" max="9" width="10.57421875" style="13" customWidth="1"/>
    <col min="10" max="10" width="9.140625" style="48" customWidth="1"/>
    <col min="11" max="11" width="14.00390625" style="27" customWidth="1"/>
    <col min="12" max="12" width="11.8515625" style="48" customWidth="1"/>
    <col min="13" max="13" width="11.28125" style="48" customWidth="1"/>
    <col min="14" max="14" width="11.00390625" style="48" customWidth="1"/>
    <col min="15" max="16384" width="9.140625" style="48" customWidth="1"/>
  </cols>
  <sheetData>
    <row r="1" spans="1:11" s="49" customFormat="1" ht="21">
      <c r="A1" s="657" t="s">
        <v>780</v>
      </c>
      <c r="B1" s="657"/>
      <c r="C1" s="657"/>
      <c r="D1" s="657"/>
      <c r="E1" s="657"/>
      <c r="F1" s="657"/>
      <c r="G1" s="657"/>
      <c r="H1" s="657"/>
      <c r="I1" s="13"/>
      <c r="K1" s="27"/>
    </row>
    <row r="2" spans="1:8" ht="18.75">
      <c r="A2" s="658" t="s">
        <v>1274</v>
      </c>
      <c r="B2" s="658"/>
      <c r="C2" s="658"/>
      <c r="D2" s="658"/>
      <c r="E2" s="658"/>
      <c r="F2" s="658"/>
      <c r="G2" s="658"/>
      <c r="H2" s="658"/>
    </row>
    <row r="3" spans="1:8" ht="18.75">
      <c r="A3" s="261"/>
      <c r="B3" s="261"/>
      <c r="C3" s="261"/>
      <c r="D3" s="261"/>
      <c r="E3" s="262"/>
      <c r="F3" s="261"/>
      <c r="G3" s="263" t="s">
        <v>1006</v>
      </c>
      <c r="H3" s="263"/>
    </row>
    <row r="4" spans="1:8" ht="18.75">
      <c r="A4" s="264" t="s">
        <v>30</v>
      </c>
      <c r="B4" s="264" t="s">
        <v>16</v>
      </c>
      <c r="C4" s="265" t="s">
        <v>4</v>
      </c>
      <c r="D4" s="266" t="s">
        <v>29</v>
      </c>
      <c r="E4" s="266" t="s">
        <v>1</v>
      </c>
      <c r="F4" s="266" t="s">
        <v>85</v>
      </c>
      <c r="G4" s="267" t="s">
        <v>2</v>
      </c>
      <c r="H4" s="268" t="s">
        <v>3</v>
      </c>
    </row>
    <row r="5" spans="1:8" ht="18.75">
      <c r="A5" s="269"/>
      <c r="B5" s="269"/>
      <c r="C5" s="270"/>
      <c r="D5" s="271" t="s">
        <v>0</v>
      </c>
      <c r="E5" s="271"/>
      <c r="F5" s="271" t="s">
        <v>86</v>
      </c>
      <c r="G5" s="272"/>
      <c r="H5" s="273"/>
    </row>
    <row r="6" spans="1:13" ht="18.75">
      <c r="A6" s="175" t="s">
        <v>987</v>
      </c>
      <c r="B6" s="176" t="s">
        <v>1007</v>
      </c>
      <c r="C6" s="325" t="s">
        <v>1234</v>
      </c>
      <c r="D6" s="182">
        <v>4529200</v>
      </c>
      <c r="E6" s="182"/>
      <c r="F6" s="182"/>
      <c r="G6" s="183">
        <f>D6-E6-F6</f>
        <v>4529200</v>
      </c>
      <c r="H6" s="365" t="s">
        <v>751</v>
      </c>
      <c r="M6" s="13"/>
    </row>
    <row r="7" spans="1:13" ht="18.75">
      <c r="A7" s="175"/>
      <c r="B7" s="176"/>
      <c r="C7" s="181" t="s">
        <v>1235</v>
      </c>
      <c r="D7" s="182"/>
      <c r="E7" s="182"/>
      <c r="F7" s="310">
        <v>4232202</v>
      </c>
      <c r="G7" s="311"/>
      <c r="H7" s="365">
        <v>7011023844</v>
      </c>
      <c r="I7" s="91">
        <v>4510402</v>
      </c>
      <c r="M7" s="13"/>
    </row>
    <row r="8" spans="1:13" ht="19.5">
      <c r="A8" s="326" t="s">
        <v>1238</v>
      </c>
      <c r="B8" s="277" t="s">
        <v>1239</v>
      </c>
      <c r="C8" s="181" t="s">
        <v>1237</v>
      </c>
      <c r="D8" s="258"/>
      <c r="E8" s="260">
        <v>278200</v>
      </c>
      <c r="F8" s="310"/>
      <c r="G8" s="183">
        <v>18798</v>
      </c>
      <c r="H8" s="365">
        <v>7011023844</v>
      </c>
      <c r="M8" s="13"/>
    </row>
    <row r="9" spans="1:13" ht="19.5">
      <c r="A9" s="326"/>
      <c r="B9" s="277"/>
      <c r="C9" s="313"/>
      <c r="D9" s="258"/>
      <c r="E9" s="258"/>
      <c r="F9" s="260"/>
      <c r="G9" s="183"/>
      <c r="H9" s="274"/>
      <c r="M9" s="13"/>
    </row>
    <row r="10" spans="1:13" ht="19.5">
      <c r="A10" s="326"/>
      <c r="B10" s="277"/>
      <c r="C10" s="313"/>
      <c r="D10" s="258"/>
      <c r="E10" s="258"/>
      <c r="F10" s="260"/>
      <c r="G10" s="183"/>
      <c r="H10" s="274"/>
      <c r="M10" s="13"/>
    </row>
    <row r="11" spans="1:13" ht="19.5">
      <c r="A11" s="326"/>
      <c r="B11" s="327"/>
      <c r="C11" s="313"/>
      <c r="D11" s="258"/>
      <c r="E11" s="259"/>
      <c r="F11" s="259"/>
      <c r="G11" s="183"/>
      <c r="H11" s="274"/>
      <c r="M11" s="13"/>
    </row>
    <row r="12" spans="1:13" ht="19.5">
      <c r="A12" s="326"/>
      <c r="B12" s="327"/>
      <c r="C12" s="329"/>
      <c r="D12" s="258"/>
      <c r="E12" s="259"/>
      <c r="F12" s="259"/>
      <c r="G12" s="183"/>
      <c r="H12" s="274"/>
      <c r="M12" s="13"/>
    </row>
    <row r="13" spans="1:13" ht="19.5">
      <c r="A13" s="326"/>
      <c r="B13" s="277"/>
      <c r="C13" s="313"/>
      <c r="D13" s="258"/>
      <c r="E13" s="258"/>
      <c r="F13" s="258"/>
      <c r="G13" s="183"/>
      <c r="H13" s="274"/>
      <c r="M13" s="13"/>
    </row>
    <row r="14" spans="1:13" ht="19.5">
      <c r="A14" s="326"/>
      <c r="B14" s="277"/>
      <c r="C14" s="313"/>
      <c r="D14" s="258"/>
      <c r="E14" s="258"/>
      <c r="F14" s="258"/>
      <c r="G14" s="183"/>
      <c r="H14" s="281"/>
      <c r="M14" s="13"/>
    </row>
    <row r="15" spans="1:13" ht="19.5">
      <c r="A15" s="326"/>
      <c r="B15" s="277"/>
      <c r="C15" s="313"/>
      <c r="D15" s="258"/>
      <c r="E15" s="258"/>
      <c r="F15" s="258"/>
      <c r="G15" s="183"/>
      <c r="H15" s="281"/>
      <c r="M15" s="13"/>
    </row>
    <row r="16" spans="1:13" ht="19.5">
      <c r="A16" s="326"/>
      <c r="B16" s="277"/>
      <c r="C16" s="313"/>
      <c r="D16" s="258"/>
      <c r="E16" s="259"/>
      <c r="F16" s="259"/>
      <c r="G16" s="183"/>
      <c r="H16" s="281"/>
      <c r="M16" s="13"/>
    </row>
    <row r="17" spans="1:13" ht="18.75">
      <c r="A17" s="175"/>
      <c r="B17" s="277"/>
      <c r="C17" s="278"/>
      <c r="D17" s="64"/>
      <c r="E17" s="64"/>
      <c r="F17" s="279"/>
      <c r="G17" s="280"/>
      <c r="H17" s="281"/>
      <c r="M17" s="13"/>
    </row>
    <row r="18" spans="1:13" ht="19.5" thickBot="1">
      <c r="A18" s="185"/>
      <c r="B18" s="282"/>
      <c r="C18" s="283" t="s">
        <v>285</v>
      </c>
      <c r="D18" s="284">
        <f>SUM(D6:D17)</f>
        <v>4529200</v>
      </c>
      <c r="E18" s="284">
        <f>SUM(E6:E17)</f>
        <v>278200</v>
      </c>
      <c r="F18" s="284">
        <f>SUM(F6:F17)</f>
        <v>4232202</v>
      </c>
      <c r="G18" s="460">
        <f>D18-E18-F18</f>
        <v>18798</v>
      </c>
      <c r="H18" s="274"/>
      <c r="K18" s="288"/>
      <c r="M18" s="13"/>
    </row>
    <row r="19" spans="4:13" ht="19.5" thickTop="1">
      <c r="D19" s="91"/>
      <c r="F19" s="13"/>
      <c r="J19" s="285"/>
      <c r="M19" s="13"/>
    </row>
    <row r="20" spans="2:10" ht="21">
      <c r="B20" s="49"/>
      <c r="C20" s="49"/>
      <c r="D20" s="91"/>
      <c r="E20" s="27"/>
      <c r="F20" s="242"/>
      <c r="G20" s="286"/>
      <c r="J20" s="285"/>
    </row>
    <row r="21" spans="4:15" ht="21">
      <c r="D21" s="91"/>
      <c r="E21" s="27"/>
      <c r="F21" s="13"/>
      <c r="G21" s="286"/>
      <c r="J21" s="27"/>
      <c r="M21" s="27"/>
      <c r="N21" s="13"/>
      <c r="O21" s="49"/>
    </row>
    <row r="22" spans="3:15" ht="18.75">
      <c r="C22" s="242"/>
      <c r="D22" s="13"/>
      <c r="E22" s="27"/>
      <c r="F22" s="13"/>
      <c r="G22" s="242"/>
      <c r="H22" s="13"/>
      <c r="M22" s="27"/>
      <c r="N22" s="13"/>
      <c r="O22" s="13"/>
    </row>
    <row r="23" spans="3:15" ht="21">
      <c r="C23" s="287"/>
      <c r="D23" s="13"/>
      <c r="E23" s="242"/>
      <c r="F23" s="13"/>
      <c r="G23" s="242"/>
      <c r="H23" s="13"/>
      <c r="M23" s="242"/>
      <c r="N23" s="13"/>
      <c r="O23" s="242"/>
    </row>
    <row r="24" spans="5:15" ht="18.75">
      <c r="E24" s="288"/>
      <c r="F24" s="57"/>
      <c r="G24" s="242"/>
      <c r="M24" s="27"/>
      <c r="N24" s="57"/>
      <c r="O24" s="242"/>
    </row>
    <row r="25" spans="2:15" ht="21">
      <c r="B25" s="289"/>
      <c r="C25" s="290"/>
      <c r="D25" s="291"/>
      <c r="E25" s="292"/>
      <c r="G25" s="293"/>
      <c r="O25" s="293"/>
    </row>
    <row r="26" spans="2:15" ht="21">
      <c r="B26" s="289"/>
      <c r="C26" s="189"/>
      <c r="D26" s="159"/>
      <c r="E26" s="288"/>
      <c r="F26" s="13"/>
      <c r="G26" s="13"/>
      <c r="O26" s="13"/>
    </row>
    <row r="27" spans="2:15" ht="21">
      <c r="B27" s="289"/>
      <c r="C27" s="189"/>
      <c r="D27" s="159"/>
      <c r="E27" s="288"/>
      <c r="F27" s="13"/>
      <c r="G27" s="27"/>
      <c r="O27" s="27"/>
    </row>
    <row r="28" spans="2:7" ht="21">
      <c r="B28" s="289"/>
      <c r="C28" s="189"/>
      <c r="D28" s="159"/>
      <c r="E28" s="288"/>
      <c r="F28" s="13"/>
      <c r="G28" s="27"/>
    </row>
    <row r="29" spans="2:6" ht="18.75">
      <c r="B29" s="289"/>
      <c r="C29" s="20"/>
      <c r="D29" s="294"/>
      <c r="E29" s="174"/>
      <c r="F29" s="13"/>
    </row>
    <row r="30" spans="2:6" ht="18.75">
      <c r="B30" s="289"/>
      <c r="C30" s="20"/>
      <c r="D30" s="20"/>
      <c r="E30" s="288"/>
      <c r="F30" s="13"/>
    </row>
    <row r="31" spans="2:5" ht="21">
      <c r="B31" s="289"/>
      <c r="C31" s="289"/>
      <c r="D31" s="289"/>
      <c r="E31" s="295"/>
    </row>
  </sheetData>
  <sheetProtection/>
  <mergeCells count="2">
    <mergeCell ref="A1:H1"/>
    <mergeCell ref="A2:H2"/>
  </mergeCells>
  <printOptions/>
  <pageMargins left="0.39" right="0.2755905511811024" top="0.15748031496062992" bottom="0.15748031496062992" header="0.15748031496062992" footer="0.1574803149606299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107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5.421875" style="13" customWidth="1"/>
    <col min="2" max="2" width="39.8515625" style="13" customWidth="1"/>
    <col min="3" max="3" width="16.00390625" style="91" customWidth="1"/>
    <col min="4" max="4" width="15.8515625" style="103" customWidth="1"/>
    <col min="5" max="5" width="12.00390625" style="103" customWidth="1"/>
    <col min="6" max="6" width="12.421875" style="13" customWidth="1"/>
    <col min="7" max="16384" width="9.140625" style="13" customWidth="1"/>
  </cols>
  <sheetData>
    <row r="1" spans="1:6" ht="18.75">
      <c r="A1" s="126" t="s">
        <v>286</v>
      </c>
      <c r="B1" s="126"/>
      <c r="C1" s="126"/>
      <c r="D1" s="126"/>
      <c r="E1" s="126"/>
      <c r="F1" s="126"/>
    </row>
    <row r="2" spans="1:6" ht="18.75">
      <c r="A2" s="671" t="s">
        <v>287</v>
      </c>
      <c r="B2" s="671"/>
      <c r="C2" s="671"/>
      <c r="D2" s="671"/>
      <c r="E2" s="671"/>
      <c r="F2" s="671"/>
    </row>
    <row r="3" spans="1:6" ht="21.75" customHeight="1">
      <c r="A3" s="21" t="s">
        <v>6</v>
      </c>
      <c r="B3" s="21" t="s">
        <v>4</v>
      </c>
      <c r="C3" s="92" t="s">
        <v>106</v>
      </c>
      <c r="D3" s="104" t="s">
        <v>107</v>
      </c>
      <c r="E3" s="104" t="s">
        <v>2</v>
      </c>
      <c r="F3" s="21" t="s">
        <v>33</v>
      </c>
    </row>
    <row r="4" spans="1:6" ht="21.75" customHeight="1">
      <c r="A4" s="18">
        <v>1</v>
      </c>
      <c r="B4" s="87" t="s">
        <v>288</v>
      </c>
      <c r="C4" s="122">
        <v>20710470</v>
      </c>
      <c r="D4" s="123">
        <v>20427065.26</v>
      </c>
      <c r="E4" s="123">
        <f>C4-D4</f>
        <v>283404.73999999836</v>
      </c>
      <c r="F4" s="18" t="s">
        <v>32</v>
      </c>
    </row>
    <row r="5" spans="1:6" ht="21.75" customHeight="1">
      <c r="A5" s="86"/>
      <c r="B5" s="86"/>
      <c r="C5" s="124"/>
      <c r="D5" s="125"/>
      <c r="E5" s="125"/>
      <c r="F5" s="86"/>
    </row>
    <row r="6" spans="1:6" ht="21.75" customHeight="1">
      <c r="A6" s="86"/>
      <c r="B6" s="86" t="s">
        <v>289</v>
      </c>
      <c r="C6" s="124"/>
      <c r="D6" s="125"/>
      <c r="E6" s="125"/>
      <c r="F6" s="86"/>
    </row>
    <row r="7" spans="1:6" ht="18.75">
      <c r="A7" s="100">
        <v>1</v>
      </c>
      <c r="B7" s="114" t="s">
        <v>108</v>
      </c>
      <c r="C7" s="115">
        <v>236600</v>
      </c>
      <c r="D7" s="116">
        <f>C7-E7</f>
        <v>225358</v>
      </c>
      <c r="E7" s="116">
        <v>11242</v>
      </c>
      <c r="F7" s="114" t="s">
        <v>45</v>
      </c>
    </row>
    <row r="8" spans="1:6" ht="18.75">
      <c r="A8" s="100"/>
      <c r="B8" s="114" t="s">
        <v>290</v>
      </c>
      <c r="C8" s="115"/>
      <c r="D8" s="116"/>
      <c r="E8" s="116"/>
      <c r="F8" s="114"/>
    </row>
    <row r="9" spans="1:6" ht="18.75">
      <c r="A9" s="86">
        <v>2</v>
      </c>
      <c r="B9" s="24" t="s">
        <v>271</v>
      </c>
      <c r="C9" s="95">
        <v>4000</v>
      </c>
      <c r="D9" s="106">
        <f>C9-E9</f>
        <v>2360</v>
      </c>
      <c r="E9" s="107">
        <v>1640</v>
      </c>
      <c r="F9" s="24" t="s">
        <v>270</v>
      </c>
    </row>
    <row r="10" spans="1:6" ht="18.75">
      <c r="A10" s="86">
        <v>3</v>
      </c>
      <c r="B10" s="24" t="s">
        <v>282</v>
      </c>
      <c r="C10" s="95">
        <v>68816</v>
      </c>
      <c r="D10" s="106">
        <v>16117.2</v>
      </c>
      <c r="E10" s="107">
        <f>C10-D10</f>
        <v>52698.8</v>
      </c>
      <c r="F10" s="24" t="s">
        <v>270</v>
      </c>
    </row>
    <row r="11" spans="1:6" ht="18.75">
      <c r="A11" s="100">
        <v>1</v>
      </c>
      <c r="B11" s="114" t="s">
        <v>283</v>
      </c>
      <c r="C11" s="115">
        <v>786600</v>
      </c>
      <c r="D11" s="106">
        <f>C11-E11</f>
        <v>778263</v>
      </c>
      <c r="E11" s="116">
        <v>8337</v>
      </c>
      <c r="F11" s="114"/>
    </row>
    <row r="12" spans="1:6" ht="18.75">
      <c r="A12" s="86">
        <v>2</v>
      </c>
      <c r="B12" s="24" t="s">
        <v>272</v>
      </c>
      <c r="C12" s="95">
        <v>410000</v>
      </c>
      <c r="D12" s="106">
        <f>C12-E12</f>
        <v>409688.02</v>
      </c>
      <c r="E12" s="106">
        <v>311.98</v>
      </c>
      <c r="F12" s="24"/>
    </row>
    <row r="13" spans="1:6" ht="18.75">
      <c r="A13" s="100">
        <v>3</v>
      </c>
      <c r="B13" s="24" t="s">
        <v>273</v>
      </c>
      <c r="C13" s="95">
        <v>150000</v>
      </c>
      <c r="D13" s="106">
        <v>110220</v>
      </c>
      <c r="E13" s="106">
        <f>C13-D13</f>
        <v>39780</v>
      </c>
      <c r="F13" s="24"/>
    </row>
    <row r="14" spans="1:6" ht="18.75">
      <c r="A14" s="86">
        <v>4</v>
      </c>
      <c r="B14" s="24" t="s">
        <v>274</v>
      </c>
      <c r="C14" s="95">
        <v>8500</v>
      </c>
      <c r="D14" s="106">
        <f aca="true" t="shared" si="0" ref="D14:D98">C14-E14</f>
        <v>6538</v>
      </c>
      <c r="E14" s="106">
        <v>1962</v>
      </c>
      <c r="F14" s="24" t="s">
        <v>46</v>
      </c>
    </row>
    <row r="15" spans="1:6" ht="18.75">
      <c r="A15" s="100">
        <v>5</v>
      </c>
      <c r="B15" s="24" t="s">
        <v>228</v>
      </c>
      <c r="C15" s="95">
        <v>5400</v>
      </c>
      <c r="D15" s="106">
        <f t="shared" si="0"/>
        <v>2820</v>
      </c>
      <c r="E15" s="106">
        <v>2580</v>
      </c>
      <c r="F15" s="24" t="s">
        <v>43</v>
      </c>
    </row>
    <row r="16" spans="1:6" ht="18.75">
      <c r="A16" s="86">
        <v>6</v>
      </c>
      <c r="B16" s="24" t="s">
        <v>227</v>
      </c>
      <c r="C16" s="95">
        <v>40700</v>
      </c>
      <c r="D16" s="106">
        <f t="shared" si="0"/>
        <v>35700</v>
      </c>
      <c r="E16" s="106">
        <v>5000</v>
      </c>
      <c r="F16" s="24" t="s">
        <v>128</v>
      </c>
    </row>
    <row r="17" spans="1:6" ht="18.75">
      <c r="A17" s="100">
        <v>7</v>
      </c>
      <c r="B17" s="24" t="s">
        <v>98</v>
      </c>
      <c r="C17" s="95">
        <v>20000</v>
      </c>
      <c r="D17" s="106">
        <f t="shared" si="0"/>
        <v>8100</v>
      </c>
      <c r="E17" s="106">
        <v>11900</v>
      </c>
      <c r="F17" s="24"/>
    </row>
    <row r="18" spans="1:6" ht="18.75">
      <c r="A18" s="86">
        <v>8</v>
      </c>
      <c r="B18" s="24" t="s">
        <v>229</v>
      </c>
      <c r="C18" s="95">
        <v>3000</v>
      </c>
      <c r="D18" s="106">
        <f t="shared" si="0"/>
        <v>2709.4</v>
      </c>
      <c r="E18" s="106">
        <v>290.6</v>
      </c>
      <c r="F18" s="24" t="s">
        <v>44</v>
      </c>
    </row>
    <row r="19" spans="1:6" ht="18.75">
      <c r="A19" s="100">
        <v>9</v>
      </c>
      <c r="B19" s="24" t="s">
        <v>230</v>
      </c>
      <c r="C19" s="95">
        <v>25000</v>
      </c>
      <c r="D19" s="106">
        <f t="shared" si="0"/>
        <v>23300</v>
      </c>
      <c r="E19" s="106">
        <v>1700</v>
      </c>
      <c r="F19" s="24" t="s">
        <v>128</v>
      </c>
    </row>
    <row r="20" spans="1:6" ht="18.75">
      <c r="A20" s="86">
        <v>10</v>
      </c>
      <c r="B20" s="24" t="s">
        <v>231</v>
      </c>
      <c r="C20" s="95">
        <v>82300</v>
      </c>
      <c r="D20" s="106">
        <f t="shared" si="0"/>
        <v>82169</v>
      </c>
      <c r="E20" s="106">
        <v>131</v>
      </c>
      <c r="F20" s="24" t="s">
        <v>43</v>
      </c>
    </row>
    <row r="21" spans="1:6" ht="18.75">
      <c r="A21" s="100">
        <v>11</v>
      </c>
      <c r="B21" s="24" t="s">
        <v>232</v>
      </c>
      <c r="C21" s="95">
        <v>10400</v>
      </c>
      <c r="D21" s="106">
        <f t="shared" si="0"/>
        <v>7816</v>
      </c>
      <c r="E21" s="106">
        <v>2584</v>
      </c>
      <c r="F21" s="24" t="s">
        <v>36</v>
      </c>
    </row>
    <row r="22" spans="1:6" ht="18.75">
      <c r="A22" s="86">
        <v>12</v>
      </c>
      <c r="B22" s="62" t="s">
        <v>233</v>
      </c>
      <c r="C22" s="112">
        <v>3000</v>
      </c>
      <c r="D22" s="108">
        <f t="shared" si="0"/>
        <v>2728</v>
      </c>
      <c r="E22" s="108">
        <v>272</v>
      </c>
      <c r="F22" s="62" t="s">
        <v>42</v>
      </c>
    </row>
    <row r="23" spans="1:6" ht="18.75">
      <c r="A23" s="100">
        <v>13</v>
      </c>
      <c r="B23" s="24" t="s">
        <v>234</v>
      </c>
      <c r="C23" s="95">
        <v>150000</v>
      </c>
      <c r="D23" s="106">
        <f t="shared" si="0"/>
        <v>142250</v>
      </c>
      <c r="E23" s="106">
        <v>7750</v>
      </c>
      <c r="F23" s="24" t="s">
        <v>37</v>
      </c>
    </row>
    <row r="24" spans="1:6" ht="18.75">
      <c r="A24" s="86">
        <v>14</v>
      </c>
      <c r="B24" s="24" t="s">
        <v>235</v>
      </c>
      <c r="C24" s="95">
        <v>30000</v>
      </c>
      <c r="D24" s="106">
        <f t="shared" si="0"/>
        <v>28888</v>
      </c>
      <c r="E24" s="106">
        <v>1112</v>
      </c>
      <c r="F24" s="24" t="s">
        <v>47</v>
      </c>
    </row>
    <row r="25" spans="1:6" ht="18.75">
      <c r="A25" s="100">
        <v>15</v>
      </c>
      <c r="B25" s="24" t="s">
        <v>236</v>
      </c>
      <c r="C25" s="95">
        <v>281695</v>
      </c>
      <c r="D25" s="106">
        <f t="shared" si="0"/>
        <v>244048</v>
      </c>
      <c r="E25" s="106">
        <v>37647</v>
      </c>
      <c r="F25" s="24" t="s">
        <v>48</v>
      </c>
    </row>
    <row r="26" spans="1:6" ht="18.75">
      <c r="A26" s="86">
        <v>16</v>
      </c>
      <c r="B26" s="24" t="s">
        <v>237</v>
      </c>
      <c r="C26" s="95">
        <v>10000</v>
      </c>
      <c r="D26" s="106">
        <f t="shared" si="0"/>
        <v>8960</v>
      </c>
      <c r="E26" s="106">
        <v>1040</v>
      </c>
      <c r="F26" s="24" t="s">
        <v>36</v>
      </c>
    </row>
    <row r="27" spans="1:6" ht="18.75">
      <c r="A27" s="100">
        <v>17</v>
      </c>
      <c r="B27" s="24" t="s">
        <v>238</v>
      </c>
      <c r="C27" s="95">
        <v>100000</v>
      </c>
      <c r="D27" s="106">
        <f t="shared" si="0"/>
        <v>89100</v>
      </c>
      <c r="E27" s="106">
        <v>10900</v>
      </c>
      <c r="F27" s="24" t="s">
        <v>127</v>
      </c>
    </row>
    <row r="28" spans="1:6" ht="18.75">
      <c r="A28" s="86">
        <v>18</v>
      </c>
      <c r="B28" s="24" t="s">
        <v>239</v>
      </c>
      <c r="C28" s="95">
        <v>3600</v>
      </c>
      <c r="D28" s="106">
        <f t="shared" si="0"/>
        <v>1094</v>
      </c>
      <c r="E28" s="106">
        <v>2506</v>
      </c>
      <c r="F28" s="24" t="s">
        <v>127</v>
      </c>
    </row>
    <row r="29" spans="1:6" ht="18.75">
      <c r="A29" s="100">
        <v>19</v>
      </c>
      <c r="B29" s="24" t="s">
        <v>100</v>
      </c>
      <c r="C29" s="95">
        <v>18000</v>
      </c>
      <c r="D29" s="106">
        <f t="shared" si="0"/>
        <v>13100</v>
      </c>
      <c r="E29" s="106">
        <v>4900</v>
      </c>
      <c r="F29" s="24" t="s">
        <v>50</v>
      </c>
    </row>
    <row r="30" spans="1:6" ht="18.75">
      <c r="A30" s="86">
        <v>20</v>
      </c>
      <c r="B30" s="24" t="s">
        <v>240</v>
      </c>
      <c r="C30" s="95">
        <v>13100</v>
      </c>
      <c r="D30" s="106">
        <f t="shared" si="0"/>
        <v>5400</v>
      </c>
      <c r="E30" s="106">
        <v>7700</v>
      </c>
      <c r="F30" s="24" t="s">
        <v>241</v>
      </c>
    </row>
    <row r="31" spans="1:6" ht="18.75">
      <c r="A31" s="100">
        <v>21</v>
      </c>
      <c r="B31" s="24" t="s">
        <v>53</v>
      </c>
      <c r="C31" s="95">
        <v>6480</v>
      </c>
      <c r="D31" s="106">
        <f t="shared" si="0"/>
        <v>2477</v>
      </c>
      <c r="E31" s="106">
        <v>4003</v>
      </c>
      <c r="F31" s="24" t="s">
        <v>35</v>
      </c>
    </row>
    <row r="32" spans="1:6" ht="18.75">
      <c r="A32" s="86">
        <v>22</v>
      </c>
      <c r="B32" s="24" t="s">
        <v>242</v>
      </c>
      <c r="C32" s="95">
        <v>2200</v>
      </c>
      <c r="D32" s="106">
        <f t="shared" si="0"/>
        <v>2184</v>
      </c>
      <c r="E32" s="106">
        <v>16</v>
      </c>
      <c r="F32" s="24" t="s">
        <v>31</v>
      </c>
    </row>
    <row r="33" spans="1:6" ht="18.75">
      <c r="A33" s="100">
        <v>23</v>
      </c>
      <c r="B33" s="24" t="s">
        <v>243</v>
      </c>
      <c r="C33" s="95">
        <v>22500</v>
      </c>
      <c r="D33" s="106">
        <f t="shared" si="0"/>
        <v>7828</v>
      </c>
      <c r="E33" s="106">
        <v>14672</v>
      </c>
      <c r="F33" s="24" t="s">
        <v>244</v>
      </c>
    </row>
    <row r="34" spans="1:6" ht="18.75">
      <c r="A34" s="86">
        <v>24</v>
      </c>
      <c r="B34" s="24" t="s">
        <v>245</v>
      </c>
      <c r="C34" s="95">
        <v>2300</v>
      </c>
      <c r="D34" s="106">
        <f t="shared" si="0"/>
        <v>0</v>
      </c>
      <c r="E34" s="106">
        <v>2300</v>
      </c>
      <c r="F34" s="24" t="s">
        <v>39</v>
      </c>
    </row>
    <row r="35" spans="1:6" ht="18.75">
      <c r="A35" s="100">
        <v>25</v>
      </c>
      <c r="B35" s="24" t="s">
        <v>246</v>
      </c>
      <c r="C35" s="95">
        <v>12480</v>
      </c>
      <c r="D35" s="106">
        <f t="shared" si="0"/>
        <v>12032</v>
      </c>
      <c r="E35" s="106">
        <v>448</v>
      </c>
      <c r="F35" s="24" t="s">
        <v>56</v>
      </c>
    </row>
    <row r="36" spans="1:6" ht="18.75">
      <c r="A36" s="86">
        <v>26</v>
      </c>
      <c r="B36" s="24" t="s">
        <v>247</v>
      </c>
      <c r="C36" s="95">
        <v>39000</v>
      </c>
      <c r="D36" s="106">
        <f t="shared" si="0"/>
        <v>38932</v>
      </c>
      <c r="E36" s="106">
        <v>68</v>
      </c>
      <c r="F36" s="24" t="s">
        <v>62</v>
      </c>
    </row>
    <row r="37" spans="1:6" ht="18.75">
      <c r="A37" s="100">
        <v>27</v>
      </c>
      <c r="B37" s="24" t="s">
        <v>64</v>
      </c>
      <c r="C37" s="95">
        <v>1698</v>
      </c>
      <c r="D37" s="106">
        <f t="shared" si="0"/>
        <v>1318</v>
      </c>
      <c r="E37" s="106">
        <v>380</v>
      </c>
      <c r="F37" s="24" t="s">
        <v>65</v>
      </c>
    </row>
    <row r="38" spans="1:6" ht="18.75">
      <c r="A38" s="86">
        <v>28</v>
      </c>
      <c r="B38" s="24" t="s">
        <v>248</v>
      </c>
      <c r="C38" s="95">
        <v>8000</v>
      </c>
      <c r="D38" s="106">
        <f t="shared" si="0"/>
        <v>6500</v>
      </c>
      <c r="E38" s="106">
        <v>1500</v>
      </c>
      <c r="F38" s="24" t="s">
        <v>47</v>
      </c>
    </row>
    <row r="39" spans="1:6" ht="18.75">
      <c r="A39" s="100">
        <v>29</v>
      </c>
      <c r="B39" s="24" t="s">
        <v>227</v>
      </c>
      <c r="C39" s="95">
        <v>5000</v>
      </c>
      <c r="D39" s="106">
        <f t="shared" si="0"/>
        <v>0</v>
      </c>
      <c r="E39" s="106">
        <v>5000</v>
      </c>
      <c r="F39" s="24" t="s">
        <v>128</v>
      </c>
    </row>
    <row r="40" spans="1:6" ht="18.75">
      <c r="A40" s="86">
        <v>30</v>
      </c>
      <c r="B40" s="24" t="s">
        <v>249</v>
      </c>
      <c r="C40" s="95">
        <v>3000</v>
      </c>
      <c r="D40" s="106">
        <f t="shared" si="0"/>
        <v>2828</v>
      </c>
      <c r="E40" s="106">
        <v>172</v>
      </c>
      <c r="F40" s="24" t="s">
        <v>38</v>
      </c>
    </row>
    <row r="41" spans="1:6" ht="18.75">
      <c r="A41" s="100">
        <v>31</v>
      </c>
      <c r="B41" s="24" t="s">
        <v>64</v>
      </c>
      <c r="C41" s="95">
        <v>1800</v>
      </c>
      <c r="D41" s="106">
        <f t="shared" si="0"/>
        <v>1414</v>
      </c>
      <c r="E41" s="106">
        <v>386</v>
      </c>
      <c r="F41" s="24" t="s">
        <v>65</v>
      </c>
    </row>
    <row r="42" spans="1:6" ht="18.75">
      <c r="A42" s="86">
        <v>32</v>
      </c>
      <c r="B42" s="24" t="s">
        <v>91</v>
      </c>
      <c r="C42" s="95">
        <v>7000</v>
      </c>
      <c r="D42" s="106">
        <f t="shared" si="0"/>
        <v>4240</v>
      </c>
      <c r="E42" s="106">
        <v>2760</v>
      </c>
      <c r="F42" s="24" t="s">
        <v>35</v>
      </c>
    </row>
    <row r="43" spans="1:6" ht="18.75">
      <c r="A43" s="100">
        <v>33</v>
      </c>
      <c r="B43" s="24" t="s">
        <v>250</v>
      </c>
      <c r="C43" s="95">
        <v>6900</v>
      </c>
      <c r="D43" s="106">
        <f t="shared" si="0"/>
        <v>5200</v>
      </c>
      <c r="E43" s="106">
        <v>1700</v>
      </c>
      <c r="F43" s="24" t="s">
        <v>50</v>
      </c>
    </row>
    <row r="44" spans="1:6" ht="18.75">
      <c r="A44" s="86">
        <v>34</v>
      </c>
      <c r="B44" s="24" t="s">
        <v>275</v>
      </c>
      <c r="C44" s="95">
        <v>4000</v>
      </c>
      <c r="D44" s="106">
        <f t="shared" si="0"/>
        <v>2432</v>
      </c>
      <c r="E44" s="106">
        <v>1568</v>
      </c>
      <c r="F44" s="24" t="s">
        <v>123</v>
      </c>
    </row>
    <row r="45" spans="1:6" ht="18.75">
      <c r="A45" s="100">
        <v>35</v>
      </c>
      <c r="B45" s="24" t="s">
        <v>276</v>
      </c>
      <c r="C45" s="95">
        <v>2600</v>
      </c>
      <c r="D45" s="106">
        <f t="shared" si="0"/>
        <v>2528</v>
      </c>
      <c r="E45" s="107">
        <v>72</v>
      </c>
      <c r="F45" s="24" t="s">
        <v>50</v>
      </c>
    </row>
    <row r="46" spans="1:6" ht="18.75">
      <c r="A46" s="86"/>
      <c r="B46" s="24" t="s">
        <v>278</v>
      </c>
      <c r="C46" s="95"/>
      <c r="D46" s="106"/>
      <c r="E46" s="109">
        <f>SUM(E11:E45)</f>
        <v>183448.58000000002</v>
      </c>
      <c r="F46" s="24"/>
    </row>
    <row r="47" spans="1:6" ht="18.75">
      <c r="A47" s="86"/>
      <c r="B47" s="24"/>
      <c r="C47" s="95"/>
      <c r="D47" s="106"/>
      <c r="E47" s="108"/>
      <c r="F47" s="24"/>
    </row>
    <row r="48" spans="1:6" ht="18.75">
      <c r="A48" s="86">
        <v>1</v>
      </c>
      <c r="B48" s="24" t="s">
        <v>252</v>
      </c>
      <c r="C48" s="95">
        <v>3000</v>
      </c>
      <c r="D48" s="106">
        <f t="shared" si="0"/>
        <v>2640</v>
      </c>
      <c r="E48" s="106">
        <v>360</v>
      </c>
      <c r="F48" s="24" t="s">
        <v>35</v>
      </c>
    </row>
    <row r="49" spans="1:6" ht="18.75">
      <c r="A49" s="86">
        <v>2</v>
      </c>
      <c r="B49" s="24" t="s">
        <v>101</v>
      </c>
      <c r="C49" s="95">
        <v>485000</v>
      </c>
      <c r="D49" s="106">
        <f t="shared" si="0"/>
        <v>480624</v>
      </c>
      <c r="E49" s="106">
        <v>4376</v>
      </c>
      <c r="F49" s="24" t="s">
        <v>35</v>
      </c>
    </row>
    <row r="50" spans="1:6" ht="18.75">
      <c r="A50" s="86">
        <v>3</v>
      </c>
      <c r="B50" s="24" t="s">
        <v>253</v>
      </c>
      <c r="C50" s="95">
        <v>6400</v>
      </c>
      <c r="D50" s="106">
        <f t="shared" si="0"/>
        <v>4800</v>
      </c>
      <c r="E50" s="106">
        <v>1600</v>
      </c>
      <c r="F50" s="24" t="s">
        <v>35</v>
      </c>
    </row>
    <row r="51" spans="1:6" ht="18.75">
      <c r="A51" s="86">
        <v>4</v>
      </c>
      <c r="B51" s="24" t="s">
        <v>89</v>
      </c>
      <c r="C51" s="95">
        <v>2500</v>
      </c>
      <c r="D51" s="106">
        <f t="shared" si="0"/>
        <v>2480</v>
      </c>
      <c r="E51" s="107">
        <v>20</v>
      </c>
      <c r="F51" s="24" t="s">
        <v>35</v>
      </c>
    </row>
    <row r="52" spans="1:6" ht="18.75">
      <c r="A52" s="86"/>
      <c r="B52" s="24" t="s">
        <v>278</v>
      </c>
      <c r="C52" s="95"/>
      <c r="D52" s="106"/>
      <c r="E52" s="109">
        <f>SUM(E48:E51)</f>
        <v>6356</v>
      </c>
      <c r="F52" s="24"/>
    </row>
    <row r="53" spans="1:6" ht="18.75">
      <c r="A53" s="86"/>
      <c r="B53" s="24"/>
      <c r="C53" s="95"/>
      <c r="D53" s="106"/>
      <c r="E53" s="108"/>
      <c r="F53" s="24"/>
    </row>
    <row r="54" spans="1:6" ht="18.75">
      <c r="A54" s="86">
        <v>1</v>
      </c>
      <c r="B54" s="24" t="s">
        <v>254</v>
      </c>
      <c r="C54" s="95">
        <v>70000</v>
      </c>
      <c r="D54" s="106">
        <f t="shared" si="0"/>
        <v>69975</v>
      </c>
      <c r="E54" s="106">
        <v>25</v>
      </c>
      <c r="F54" s="24" t="s">
        <v>40</v>
      </c>
    </row>
    <row r="55" spans="1:6" ht="18.75">
      <c r="A55" s="86">
        <v>2</v>
      </c>
      <c r="B55" s="24" t="s">
        <v>255</v>
      </c>
      <c r="C55" s="95">
        <v>5500</v>
      </c>
      <c r="D55" s="106">
        <f t="shared" si="0"/>
        <v>3040</v>
      </c>
      <c r="E55" s="106">
        <v>2460</v>
      </c>
      <c r="F55" s="24" t="s">
        <v>34</v>
      </c>
    </row>
    <row r="56" spans="1:6" ht="18.75">
      <c r="A56" s="86">
        <v>3</v>
      </c>
      <c r="B56" s="24" t="s">
        <v>109</v>
      </c>
      <c r="C56" s="95">
        <v>92000</v>
      </c>
      <c r="D56" s="106">
        <f t="shared" si="0"/>
        <v>10998</v>
      </c>
      <c r="E56" s="106">
        <v>81002</v>
      </c>
      <c r="F56" s="24" t="s">
        <v>40</v>
      </c>
    </row>
    <row r="57" spans="1:6" ht="18.75">
      <c r="A57" s="86">
        <v>4</v>
      </c>
      <c r="B57" s="24" t="s">
        <v>110</v>
      </c>
      <c r="C57" s="95">
        <v>65000</v>
      </c>
      <c r="D57" s="106">
        <f t="shared" si="0"/>
        <v>0</v>
      </c>
      <c r="E57" s="106">
        <v>65000</v>
      </c>
      <c r="F57" s="24" t="s">
        <v>40</v>
      </c>
    </row>
    <row r="58" spans="1:6" ht="18.75">
      <c r="A58" s="86">
        <v>5</v>
      </c>
      <c r="B58" s="24" t="s">
        <v>187</v>
      </c>
      <c r="C58" s="95">
        <v>83000</v>
      </c>
      <c r="D58" s="106">
        <v>40300</v>
      </c>
      <c r="E58" s="107">
        <f>C58-D58</f>
        <v>42700</v>
      </c>
      <c r="F58" s="24" t="s">
        <v>40</v>
      </c>
    </row>
    <row r="59" spans="1:6" ht="18.75">
      <c r="A59" s="86"/>
      <c r="B59" s="24" t="s">
        <v>278</v>
      </c>
      <c r="C59" s="95"/>
      <c r="D59" s="106"/>
      <c r="E59" s="109">
        <f>SUM(E54:E58)</f>
        <v>191187</v>
      </c>
      <c r="F59" s="24"/>
    </row>
    <row r="60" spans="1:6" ht="18.75">
      <c r="A60" s="86"/>
      <c r="B60" s="24"/>
      <c r="C60" s="95"/>
      <c r="D60" s="106"/>
      <c r="E60" s="108"/>
      <c r="F60" s="24"/>
    </row>
    <row r="61" spans="1:6" ht="18.75">
      <c r="A61" s="86">
        <v>1</v>
      </c>
      <c r="B61" s="24" t="s">
        <v>102</v>
      </c>
      <c r="C61" s="95">
        <v>47500</v>
      </c>
      <c r="D61" s="106">
        <f t="shared" si="0"/>
        <v>45000</v>
      </c>
      <c r="E61" s="106">
        <v>2500</v>
      </c>
      <c r="F61" s="24" t="s">
        <v>40</v>
      </c>
    </row>
    <row r="62" spans="1:6" ht="18.75">
      <c r="A62" s="86">
        <v>2</v>
      </c>
      <c r="B62" s="24" t="s">
        <v>102</v>
      </c>
      <c r="C62" s="95">
        <v>47500</v>
      </c>
      <c r="D62" s="106">
        <f t="shared" si="0"/>
        <v>45000</v>
      </c>
      <c r="E62" s="106">
        <v>2500</v>
      </c>
      <c r="F62" s="24" t="s">
        <v>244</v>
      </c>
    </row>
    <row r="63" spans="1:6" ht="18.75">
      <c r="A63" s="86">
        <v>3</v>
      </c>
      <c r="B63" s="24" t="s">
        <v>256</v>
      </c>
      <c r="C63" s="95">
        <v>9600</v>
      </c>
      <c r="D63" s="106">
        <f t="shared" si="0"/>
        <v>7880</v>
      </c>
      <c r="E63" s="106">
        <v>1720</v>
      </c>
      <c r="F63" s="24" t="s">
        <v>35</v>
      </c>
    </row>
    <row r="64" spans="1:6" ht="18.75">
      <c r="A64" s="86">
        <v>4</v>
      </c>
      <c r="B64" s="24" t="s">
        <v>55</v>
      </c>
      <c r="C64" s="95">
        <v>4800</v>
      </c>
      <c r="D64" s="106">
        <f t="shared" si="0"/>
        <v>4480</v>
      </c>
      <c r="E64" s="106">
        <v>320</v>
      </c>
      <c r="F64" s="24" t="s">
        <v>40</v>
      </c>
    </row>
    <row r="65" spans="1:6" ht="18.75">
      <c r="A65" s="86">
        <v>5</v>
      </c>
      <c r="B65" s="24" t="s">
        <v>68</v>
      </c>
      <c r="C65" s="95">
        <v>2000</v>
      </c>
      <c r="D65" s="106">
        <f t="shared" si="0"/>
        <v>1270</v>
      </c>
      <c r="E65" s="106">
        <v>730</v>
      </c>
      <c r="F65" s="24" t="s">
        <v>48</v>
      </c>
    </row>
    <row r="66" spans="1:6" ht="18.75">
      <c r="A66" s="86">
        <v>6</v>
      </c>
      <c r="B66" s="24" t="s">
        <v>87</v>
      </c>
      <c r="C66" s="95">
        <v>40000</v>
      </c>
      <c r="D66" s="106">
        <f t="shared" si="0"/>
        <v>0</v>
      </c>
      <c r="E66" s="106">
        <v>40000</v>
      </c>
      <c r="F66" s="24" t="s">
        <v>34</v>
      </c>
    </row>
    <row r="67" spans="1:6" ht="18.75">
      <c r="A67" s="86">
        <v>7</v>
      </c>
      <c r="B67" s="24" t="s">
        <v>257</v>
      </c>
      <c r="C67" s="95">
        <v>4000</v>
      </c>
      <c r="D67" s="106">
        <f t="shared" si="0"/>
        <v>2932</v>
      </c>
      <c r="E67" s="107">
        <v>1068</v>
      </c>
      <c r="F67" s="24" t="s">
        <v>41</v>
      </c>
    </row>
    <row r="68" spans="1:6" ht="18.75">
      <c r="A68" s="86">
        <v>8</v>
      </c>
      <c r="B68" s="24" t="s">
        <v>103</v>
      </c>
      <c r="C68" s="95">
        <v>5000</v>
      </c>
      <c r="D68" s="106">
        <f t="shared" si="0"/>
        <v>4996</v>
      </c>
      <c r="E68" s="116">
        <v>4</v>
      </c>
      <c r="F68" s="24" t="s">
        <v>244</v>
      </c>
    </row>
    <row r="69" spans="1:6" ht="18.75">
      <c r="A69" s="86">
        <v>9</v>
      </c>
      <c r="B69" s="24" t="s">
        <v>277</v>
      </c>
      <c r="C69" s="95">
        <v>1940</v>
      </c>
      <c r="D69" s="106">
        <f t="shared" si="0"/>
        <v>0</v>
      </c>
      <c r="E69" s="116">
        <v>1940</v>
      </c>
      <c r="F69" s="24" t="s">
        <v>41</v>
      </c>
    </row>
    <row r="70" spans="1:6" ht="18.75">
      <c r="A70" s="86"/>
      <c r="B70" s="24" t="s">
        <v>278</v>
      </c>
      <c r="C70" s="95"/>
      <c r="D70" s="106"/>
      <c r="E70" s="109">
        <f>SUM(E61:E69)</f>
        <v>50782</v>
      </c>
      <c r="F70" s="24"/>
    </row>
    <row r="71" spans="1:6" ht="18.75">
      <c r="A71" s="86"/>
      <c r="B71" s="24"/>
      <c r="C71" s="95"/>
      <c r="D71" s="106"/>
      <c r="E71" s="108"/>
      <c r="F71" s="24"/>
    </row>
    <row r="72" spans="1:6" ht="18.75">
      <c r="A72" s="86">
        <v>1</v>
      </c>
      <c r="B72" s="24" t="s">
        <v>111</v>
      </c>
      <c r="C72" s="95">
        <v>45000</v>
      </c>
      <c r="D72" s="106">
        <f t="shared" si="0"/>
        <v>3742</v>
      </c>
      <c r="E72" s="106">
        <v>41258</v>
      </c>
      <c r="F72" s="24" t="s">
        <v>46</v>
      </c>
    </row>
    <row r="73" spans="1:6" ht="18.75">
      <c r="A73" s="86">
        <v>2</v>
      </c>
      <c r="B73" s="24" t="s">
        <v>258</v>
      </c>
      <c r="C73" s="95">
        <v>450000</v>
      </c>
      <c r="D73" s="106">
        <f t="shared" si="0"/>
        <v>435546</v>
      </c>
      <c r="E73" s="106">
        <v>14454</v>
      </c>
      <c r="F73" s="24" t="s">
        <v>46</v>
      </c>
    </row>
    <row r="74" spans="1:6" ht="18.75">
      <c r="A74" s="86">
        <v>3</v>
      </c>
      <c r="B74" s="24" t="s">
        <v>259</v>
      </c>
      <c r="C74" s="95">
        <v>360000</v>
      </c>
      <c r="D74" s="106">
        <f t="shared" si="0"/>
        <v>359120</v>
      </c>
      <c r="E74" s="106">
        <v>880</v>
      </c>
      <c r="F74" s="24" t="s">
        <v>46</v>
      </c>
    </row>
    <row r="75" spans="1:6" ht="18.75">
      <c r="A75" s="86">
        <v>4</v>
      </c>
      <c r="B75" s="24" t="s">
        <v>260</v>
      </c>
      <c r="C75" s="95">
        <v>6000</v>
      </c>
      <c r="D75" s="106">
        <f t="shared" si="0"/>
        <v>5920</v>
      </c>
      <c r="E75" s="106">
        <v>80</v>
      </c>
      <c r="F75" s="24" t="s">
        <v>57</v>
      </c>
    </row>
    <row r="76" spans="1:6" ht="18.75">
      <c r="A76" s="86">
        <v>5</v>
      </c>
      <c r="B76" s="24" t="s">
        <v>104</v>
      </c>
      <c r="C76" s="95">
        <v>130000</v>
      </c>
      <c r="D76" s="106">
        <f t="shared" si="0"/>
        <v>122080</v>
      </c>
      <c r="E76" s="106">
        <v>7920</v>
      </c>
      <c r="F76" s="24" t="s">
        <v>46</v>
      </c>
    </row>
    <row r="77" spans="1:6" ht="18.75">
      <c r="A77" s="86">
        <v>6</v>
      </c>
      <c r="B77" s="24" t="s">
        <v>112</v>
      </c>
      <c r="C77" s="95">
        <v>65000</v>
      </c>
      <c r="D77" s="106">
        <f t="shared" si="0"/>
        <v>40718</v>
      </c>
      <c r="E77" s="107">
        <v>24282</v>
      </c>
      <c r="F77" s="24" t="s">
        <v>63</v>
      </c>
    </row>
    <row r="78" spans="1:6" ht="18.75">
      <c r="A78" s="86"/>
      <c r="B78" s="24" t="s">
        <v>278</v>
      </c>
      <c r="C78" s="95"/>
      <c r="D78" s="106"/>
      <c r="E78" s="109">
        <f>SUM(E72:E77)</f>
        <v>88874</v>
      </c>
      <c r="F78" s="24"/>
    </row>
    <row r="79" spans="1:6" ht="18.75">
      <c r="A79" s="86"/>
      <c r="B79" s="24"/>
      <c r="C79" s="95"/>
      <c r="D79" s="106"/>
      <c r="E79" s="108"/>
      <c r="F79" s="24"/>
    </row>
    <row r="80" spans="1:6" ht="18.75">
      <c r="A80" s="86">
        <v>1</v>
      </c>
      <c r="B80" s="24" t="s">
        <v>279</v>
      </c>
      <c r="C80" s="95">
        <v>2440</v>
      </c>
      <c r="D80" s="106">
        <v>1234</v>
      </c>
      <c r="E80" s="106">
        <f>C80-D80</f>
        <v>1206</v>
      </c>
      <c r="F80" s="24" t="s">
        <v>41</v>
      </c>
    </row>
    <row r="81" spans="1:6" ht="18.75">
      <c r="A81" s="86">
        <v>2</v>
      </c>
      <c r="B81" s="24" t="s">
        <v>269</v>
      </c>
      <c r="C81" s="95">
        <v>7020</v>
      </c>
      <c r="D81" s="106">
        <f aca="true" t="shared" si="1" ref="D81:D87">C81-E81</f>
        <v>3040</v>
      </c>
      <c r="E81" s="107">
        <v>3980</v>
      </c>
      <c r="F81" s="24" t="s">
        <v>36</v>
      </c>
    </row>
    <row r="82" spans="1:6" ht="18.75">
      <c r="A82" s="86"/>
      <c r="B82" s="24" t="s">
        <v>278</v>
      </c>
      <c r="C82" s="95"/>
      <c r="D82" s="106"/>
      <c r="E82" s="109">
        <f>SUM(E80:E81)</f>
        <v>5186</v>
      </c>
      <c r="F82" s="24"/>
    </row>
    <row r="83" spans="1:6" ht="18.75">
      <c r="A83" s="86"/>
      <c r="B83" s="24"/>
      <c r="C83" s="95"/>
      <c r="D83" s="106"/>
      <c r="E83" s="108"/>
      <c r="F83" s="24"/>
    </row>
    <row r="84" spans="1:6" ht="18.75">
      <c r="A84" s="86">
        <v>1</v>
      </c>
      <c r="B84" s="24" t="s">
        <v>67</v>
      </c>
      <c r="C84" s="95">
        <v>45000</v>
      </c>
      <c r="D84" s="106">
        <v>44530</v>
      </c>
      <c r="E84" s="106">
        <f>C84-D84</f>
        <v>470</v>
      </c>
      <c r="F84" s="24" t="s">
        <v>123</v>
      </c>
    </row>
    <row r="85" spans="1:6" ht="18.75">
      <c r="A85" s="86">
        <v>2</v>
      </c>
      <c r="B85" s="24" t="s">
        <v>120</v>
      </c>
      <c r="C85" s="95">
        <v>123000</v>
      </c>
      <c r="D85" s="106">
        <f t="shared" si="1"/>
        <v>105648</v>
      </c>
      <c r="E85" s="106">
        <v>17352</v>
      </c>
      <c r="F85" s="24" t="s">
        <v>123</v>
      </c>
    </row>
    <row r="86" spans="1:6" ht="18.75">
      <c r="A86" s="86">
        <v>3</v>
      </c>
      <c r="B86" s="24" t="s">
        <v>94</v>
      </c>
      <c r="C86" s="95">
        <v>4000</v>
      </c>
      <c r="D86" s="106">
        <f t="shared" si="1"/>
        <v>2520</v>
      </c>
      <c r="E86" s="106">
        <v>1480</v>
      </c>
      <c r="F86" s="24" t="s">
        <v>123</v>
      </c>
    </row>
    <row r="87" spans="1:6" ht="18.75">
      <c r="A87" s="86">
        <v>4</v>
      </c>
      <c r="B87" s="24" t="s">
        <v>122</v>
      </c>
      <c r="C87" s="95">
        <v>28000</v>
      </c>
      <c r="D87" s="106">
        <f t="shared" si="1"/>
        <v>13516</v>
      </c>
      <c r="E87" s="107">
        <v>14484</v>
      </c>
      <c r="F87" s="24" t="s">
        <v>123</v>
      </c>
    </row>
    <row r="88" spans="1:6" ht="18.75">
      <c r="A88" s="86"/>
      <c r="B88" s="24" t="s">
        <v>278</v>
      </c>
      <c r="C88" s="95"/>
      <c r="D88" s="106"/>
      <c r="E88" s="109">
        <f>SUM(E84:E87)</f>
        <v>33786</v>
      </c>
      <c r="F88" s="24"/>
    </row>
    <row r="89" spans="1:6" ht="18.75">
      <c r="A89" s="86"/>
      <c r="B89" s="24"/>
      <c r="C89" s="95"/>
      <c r="D89" s="106"/>
      <c r="E89" s="108"/>
      <c r="F89" s="24"/>
    </row>
    <row r="90" spans="1:6" ht="18.75">
      <c r="A90" s="86">
        <v>1</v>
      </c>
      <c r="B90" s="24" t="s">
        <v>261</v>
      </c>
      <c r="C90" s="95">
        <v>59753</v>
      </c>
      <c r="D90" s="106">
        <f t="shared" si="0"/>
        <v>58860</v>
      </c>
      <c r="E90" s="106">
        <v>893</v>
      </c>
      <c r="F90" s="24" t="s">
        <v>35</v>
      </c>
    </row>
    <row r="91" spans="1:6" ht="18.75">
      <c r="A91" s="86">
        <v>2</v>
      </c>
      <c r="B91" s="24" t="s">
        <v>262</v>
      </c>
      <c r="C91" s="95">
        <v>6660</v>
      </c>
      <c r="D91" s="106">
        <f t="shared" si="0"/>
        <v>4260</v>
      </c>
      <c r="E91" s="106">
        <v>2400</v>
      </c>
      <c r="F91" s="24" t="s">
        <v>39</v>
      </c>
    </row>
    <row r="92" spans="1:6" ht="18.75">
      <c r="A92" s="86">
        <v>3</v>
      </c>
      <c r="B92" s="24" t="s">
        <v>113</v>
      </c>
      <c r="C92" s="95">
        <v>117000</v>
      </c>
      <c r="D92" s="106">
        <f t="shared" si="0"/>
        <v>8000</v>
      </c>
      <c r="E92" s="106">
        <v>109000</v>
      </c>
      <c r="F92" s="24" t="s">
        <v>51</v>
      </c>
    </row>
    <row r="93" spans="1:6" ht="18.75">
      <c r="A93" s="86">
        <v>4</v>
      </c>
      <c r="B93" s="24" t="s">
        <v>105</v>
      </c>
      <c r="C93" s="95">
        <v>106080</v>
      </c>
      <c r="D93" s="106">
        <f t="shared" si="0"/>
        <v>88496</v>
      </c>
      <c r="E93" s="106">
        <v>17584</v>
      </c>
      <c r="F93" s="24" t="s">
        <v>39</v>
      </c>
    </row>
    <row r="94" spans="1:6" ht="18.75">
      <c r="A94" s="86">
        <v>5</v>
      </c>
      <c r="B94" s="24" t="s">
        <v>263</v>
      </c>
      <c r="C94" s="95">
        <v>11960</v>
      </c>
      <c r="D94" s="106">
        <f t="shared" si="0"/>
        <v>6058</v>
      </c>
      <c r="E94" s="106">
        <v>5902</v>
      </c>
      <c r="F94" s="24" t="s">
        <v>51</v>
      </c>
    </row>
    <row r="95" spans="1:6" ht="18.75">
      <c r="A95" s="86">
        <v>6</v>
      </c>
      <c r="B95" s="24" t="s">
        <v>264</v>
      </c>
      <c r="C95" s="95">
        <v>1800</v>
      </c>
      <c r="D95" s="106">
        <f t="shared" si="0"/>
        <v>0</v>
      </c>
      <c r="E95" s="106">
        <v>1800</v>
      </c>
      <c r="F95" s="24" t="s">
        <v>66</v>
      </c>
    </row>
    <row r="96" spans="1:6" ht="18.75">
      <c r="A96" s="86">
        <v>7</v>
      </c>
      <c r="B96" s="24" t="s">
        <v>92</v>
      </c>
      <c r="C96" s="95">
        <v>18200</v>
      </c>
      <c r="D96" s="106">
        <f t="shared" si="0"/>
        <v>11020</v>
      </c>
      <c r="E96" s="106">
        <v>7180</v>
      </c>
      <c r="F96" s="24" t="s">
        <v>244</v>
      </c>
    </row>
    <row r="97" spans="1:6" ht="18.75">
      <c r="A97" s="86">
        <v>8</v>
      </c>
      <c r="B97" s="24" t="s">
        <v>114</v>
      </c>
      <c r="C97" s="95">
        <v>45500</v>
      </c>
      <c r="D97" s="106">
        <f t="shared" si="0"/>
        <v>0</v>
      </c>
      <c r="E97" s="106">
        <v>45500</v>
      </c>
      <c r="F97" s="24" t="s">
        <v>51</v>
      </c>
    </row>
    <row r="98" spans="1:6" ht="18.75">
      <c r="A98" s="86">
        <v>9</v>
      </c>
      <c r="B98" s="24" t="s">
        <v>115</v>
      </c>
      <c r="C98" s="95">
        <v>358200</v>
      </c>
      <c r="D98" s="106">
        <f t="shared" si="0"/>
        <v>357640</v>
      </c>
      <c r="E98" s="106">
        <v>560</v>
      </c>
      <c r="F98" s="24" t="s">
        <v>52</v>
      </c>
    </row>
    <row r="99" spans="1:6" ht="18.75">
      <c r="A99" s="86">
        <v>10</v>
      </c>
      <c r="B99" s="24" t="s">
        <v>265</v>
      </c>
      <c r="C99" s="95">
        <v>8000</v>
      </c>
      <c r="D99" s="106">
        <f>C99-E99</f>
        <v>0</v>
      </c>
      <c r="E99" s="106">
        <v>8000</v>
      </c>
      <c r="F99" s="24" t="s">
        <v>88</v>
      </c>
    </row>
    <row r="100" spans="1:6" ht="18.75">
      <c r="A100" s="86">
        <v>11</v>
      </c>
      <c r="B100" s="24" t="s">
        <v>90</v>
      </c>
      <c r="C100" s="95">
        <v>1800</v>
      </c>
      <c r="D100" s="106">
        <f>C100-E100</f>
        <v>1500</v>
      </c>
      <c r="E100" s="106">
        <v>300</v>
      </c>
      <c r="F100" s="24" t="s">
        <v>266</v>
      </c>
    </row>
    <row r="101" spans="1:6" ht="18.75">
      <c r="A101" s="86">
        <v>12</v>
      </c>
      <c r="B101" s="24" t="s">
        <v>267</v>
      </c>
      <c r="C101" s="95">
        <v>1640</v>
      </c>
      <c r="D101" s="106">
        <f>C101-E101</f>
        <v>1450</v>
      </c>
      <c r="E101" s="106">
        <v>190</v>
      </c>
      <c r="F101" s="24" t="s">
        <v>93</v>
      </c>
    </row>
    <row r="102" spans="1:6" ht="18.75">
      <c r="A102" s="86">
        <v>13</v>
      </c>
      <c r="B102" s="24" t="s">
        <v>268</v>
      </c>
      <c r="C102" s="95">
        <v>10800</v>
      </c>
      <c r="D102" s="106">
        <f>C102-E102</f>
        <v>6130</v>
      </c>
      <c r="E102" s="107">
        <v>4670</v>
      </c>
      <c r="F102" s="24" t="s">
        <v>123</v>
      </c>
    </row>
    <row r="103" spans="1:6" ht="18.75">
      <c r="A103" s="86"/>
      <c r="B103" s="24" t="s">
        <v>278</v>
      </c>
      <c r="C103" s="95"/>
      <c r="D103" s="106"/>
      <c r="E103" s="109">
        <f>SUM(E90:E102)</f>
        <v>203979</v>
      </c>
      <c r="F103" s="24"/>
    </row>
    <row r="104" spans="1:6" ht="19.5" thickBot="1">
      <c r="A104" s="86"/>
      <c r="B104" s="24"/>
      <c r="C104" s="95"/>
      <c r="D104" s="106"/>
      <c r="E104" s="116"/>
      <c r="F104" s="24"/>
    </row>
    <row r="105" spans="1:6" ht="19.5" thickBot="1">
      <c r="A105" s="68"/>
      <c r="B105" s="19" t="s">
        <v>284</v>
      </c>
      <c r="C105" s="94"/>
      <c r="D105" s="118"/>
      <c r="E105" s="120" t="e">
        <f>#REF!+E46+E52+E59+E70+E82+E88+E103</f>
        <v>#REF!</v>
      </c>
      <c r="F105" s="119"/>
    </row>
    <row r="107" ht="18.75">
      <c r="B107" s="101"/>
    </row>
  </sheetData>
  <sheetProtection/>
  <mergeCells count="1">
    <mergeCell ref="A2:F2"/>
  </mergeCells>
  <printOptions/>
  <pageMargins left="0.1968503937007874" right="0.15748031496062992" top="0.31496062992125984" bottom="0.1968503937007874" header="0.15748031496062992" footer="0.15748031496062992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132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5.421875" style="13" customWidth="1"/>
    <col min="2" max="2" width="44.421875" style="13" customWidth="1"/>
    <col min="3" max="4" width="17.57421875" style="91" customWidth="1"/>
    <col min="5" max="5" width="15.57421875" style="91" customWidth="1"/>
    <col min="6" max="16384" width="9.140625" style="13" customWidth="1"/>
  </cols>
  <sheetData>
    <row r="1" spans="1:5" ht="18.75">
      <c r="A1" s="126" t="s">
        <v>309</v>
      </c>
      <c r="B1" s="126"/>
      <c r="C1" s="126"/>
      <c r="D1" s="126"/>
      <c r="E1" s="126"/>
    </row>
    <row r="2" ht="18.75">
      <c r="A2" s="13" t="s">
        <v>131</v>
      </c>
    </row>
    <row r="3" spans="1:5" ht="21.75" customHeight="1">
      <c r="A3" s="21" t="s">
        <v>6</v>
      </c>
      <c r="B3" s="21" t="s">
        <v>4</v>
      </c>
      <c r="C3" s="92" t="s">
        <v>25</v>
      </c>
      <c r="D3" s="92"/>
      <c r="E3" s="92" t="s">
        <v>3</v>
      </c>
    </row>
    <row r="4" spans="1:5" ht="18.75">
      <c r="A4" s="18"/>
      <c r="B4" s="96" t="s">
        <v>133</v>
      </c>
      <c r="C4" s="93"/>
      <c r="D4" s="93"/>
      <c r="E4" s="93"/>
    </row>
    <row r="5" spans="1:5" ht="18.75">
      <c r="A5" s="86">
        <v>1</v>
      </c>
      <c r="B5" s="24" t="s">
        <v>132</v>
      </c>
      <c r="C5" s="95">
        <v>17300</v>
      </c>
      <c r="D5" s="95"/>
      <c r="E5" s="95"/>
    </row>
    <row r="6" spans="1:5" ht="18.75">
      <c r="A6" s="86"/>
      <c r="B6" s="24"/>
      <c r="C6" s="95"/>
      <c r="D6" s="95"/>
      <c r="E6" s="95"/>
    </row>
    <row r="7" spans="1:5" ht="18.75">
      <c r="A7" s="86"/>
      <c r="B7" s="97" t="s">
        <v>134</v>
      </c>
      <c r="C7" s="95"/>
      <c r="D7" s="95"/>
      <c r="E7" s="95"/>
    </row>
    <row r="8" spans="1:5" ht="18.75">
      <c r="A8" s="86">
        <v>1</v>
      </c>
      <c r="B8" s="24" t="s">
        <v>135</v>
      </c>
      <c r="C8" s="95">
        <v>3500</v>
      </c>
      <c r="D8" s="95"/>
      <c r="E8" s="95"/>
    </row>
    <row r="9" spans="1:5" ht="18.75">
      <c r="A9" s="86">
        <v>2</v>
      </c>
      <c r="B9" s="24" t="s">
        <v>136</v>
      </c>
      <c r="C9" s="95">
        <v>3500</v>
      </c>
      <c r="D9" s="95"/>
      <c r="E9" s="95"/>
    </row>
    <row r="10" spans="1:5" ht="18.75">
      <c r="A10" s="86">
        <v>3</v>
      </c>
      <c r="B10" s="24" t="s">
        <v>137</v>
      </c>
      <c r="C10" s="95">
        <v>3500</v>
      </c>
      <c r="D10" s="95"/>
      <c r="E10" s="95"/>
    </row>
    <row r="11" spans="1:5" ht="18.75">
      <c r="A11" s="86">
        <v>4</v>
      </c>
      <c r="B11" s="24" t="s">
        <v>138</v>
      </c>
      <c r="C11" s="95">
        <v>3500</v>
      </c>
      <c r="D11" s="95"/>
      <c r="E11" s="95"/>
    </row>
    <row r="12" spans="1:5" ht="18.75">
      <c r="A12" s="86">
        <v>5</v>
      </c>
      <c r="B12" s="24" t="s">
        <v>139</v>
      </c>
      <c r="C12" s="95">
        <v>3500</v>
      </c>
      <c r="D12" s="95"/>
      <c r="E12" s="95"/>
    </row>
    <row r="13" spans="1:5" ht="18.75">
      <c r="A13" s="86"/>
      <c r="B13" s="24"/>
      <c r="C13" s="95"/>
      <c r="D13" s="95"/>
      <c r="E13" s="95"/>
    </row>
    <row r="14" spans="1:5" ht="18.75">
      <c r="A14" s="86"/>
      <c r="B14" s="97" t="s">
        <v>140</v>
      </c>
      <c r="C14" s="95"/>
      <c r="D14" s="95"/>
      <c r="E14" s="95"/>
    </row>
    <row r="15" spans="1:5" ht="18.75">
      <c r="A15" s="86">
        <v>1</v>
      </c>
      <c r="B15" s="24" t="s">
        <v>141</v>
      </c>
      <c r="C15" s="95">
        <v>4000</v>
      </c>
      <c r="D15" s="95"/>
      <c r="E15" s="95"/>
    </row>
    <row r="16" spans="1:5" ht="18.75">
      <c r="A16" s="86">
        <v>2</v>
      </c>
      <c r="B16" s="24" t="s">
        <v>142</v>
      </c>
      <c r="C16" s="95">
        <v>4000</v>
      </c>
      <c r="D16" s="95"/>
      <c r="E16" s="95"/>
    </row>
    <row r="17" spans="1:5" ht="18.75">
      <c r="A17" s="86">
        <v>3</v>
      </c>
      <c r="B17" s="24" t="s">
        <v>143</v>
      </c>
      <c r="C17" s="95">
        <v>4000</v>
      </c>
      <c r="D17" s="95"/>
      <c r="E17" s="95"/>
    </row>
    <row r="18" spans="1:8" ht="18.75">
      <c r="A18" s="86">
        <v>4</v>
      </c>
      <c r="B18" s="24" t="s">
        <v>144</v>
      </c>
      <c r="C18" s="95">
        <v>4000</v>
      </c>
      <c r="D18" s="95"/>
      <c r="E18" s="95"/>
      <c r="H18" s="13">
        <f>H17-H16</f>
        <v>0</v>
      </c>
    </row>
    <row r="19" spans="1:5" ht="18.75">
      <c r="A19" s="86">
        <v>5</v>
      </c>
      <c r="B19" s="24" t="s">
        <v>145</v>
      </c>
      <c r="C19" s="95">
        <v>4000</v>
      </c>
      <c r="D19" s="95"/>
      <c r="E19" s="95"/>
    </row>
    <row r="20" spans="1:5" ht="18.75">
      <c r="A20" s="86">
        <v>6</v>
      </c>
      <c r="B20" s="24" t="s">
        <v>146</v>
      </c>
      <c r="C20" s="95">
        <v>4000</v>
      </c>
      <c r="D20" s="95"/>
      <c r="E20" s="95"/>
    </row>
    <row r="21" spans="1:9" ht="18.75">
      <c r="A21" s="86">
        <v>7</v>
      </c>
      <c r="B21" s="24" t="s">
        <v>147</v>
      </c>
      <c r="C21" s="95">
        <v>4000</v>
      </c>
      <c r="D21" s="95"/>
      <c r="E21" s="95"/>
      <c r="I21" s="13">
        <f>20248.12*2/31</f>
        <v>1306.330322580645</v>
      </c>
    </row>
    <row r="22" spans="1:5" ht="18.75">
      <c r="A22" s="86">
        <v>8</v>
      </c>
      <c r="B22" s="24" t="s">
        <v>148</v>
      </c>
      <c r="C22" s="95">
        <v>4000</v>
      </c>
      <c r="D22" s="95"/>
      <c r="E22" s="95"/>
    </row>
    <row r="23" spans="1:5" ht="18.75">
      <c r="A23" s="86">
        <v>9</v>
      </c>
      <c r="B23" s="24" t="s">
        <v>96</v>
      </c>
      <c r="C23" s="95">
        <v>4000</v>
      </c>
      <c r="D23" s="95"/>
      <c r="E23" s="95"/>
    </row>
    <row r="24" spans="1:5" ht="18.75">
      <c r="A24" s="86">
        <v>10</v>
      </c>
      <c r="B24" s="24" t="s">
        <v>149</v>
      </c>
      <c r="C24" s="95">
        <v>4000</v>
      </c>
      <c r="D24" s="95"/>
      <c r="E24" s="95"/>
    </row>
    <row r="25" spans="1:5" ht="18.75">
      <c r="A25" s="86">
        <v>11</v>
      </c>
      <c r="B25" s="24" t="s">
        <v>150</v>
      </c>
      <c r="C25" s="95">
        <v>4000</v>
      </c>
      <c r="D25" s="95"/>
      <c r="E25" s="95"/>
    </row>
    <row r="26" spans="1:5" ht="18.75">
      <c r="A26" s="86"/>
      <c r="B26" s="24" t="s">
        <v>151</v>
      </c>
      <c r="C26" s="95"/>
      <c r="D26" s="95"/>
      <c r="E26" s="95"/>
    </row>
    <row r="27" spans="1:5" ht="18.75">
      <c r="A27" s="86"/>
      <c r="B27" s="97" t="s">
        <v>152</v>
      </c>
      <c r="C27" s="95"/>
      <c r="D27" s="95"/>
      <c r="E27" s="95"/>
    </row>
    <row r="28" spans="1:5" ht="18.75">
      <c r="A28" s="86">
        <v>1</v>
      </c>
      <c r="B28" s="24" t="s">
        <v>153</v>
      </c>
      <c r="C28" s="95">
        <v>14800</v>
      </c>
      <c r="D28" s="95"/>
      <c r="E28" s="95"/>
    </row>
    <row r="29" spans="1:5" ht="18.75">
      <c r="A29" s="86">
        <v>2</v>
      </c>
      <c r="B29" s="24" t="s">
        <v>154</v>
      </c>
      <c r="C29" s="95">
        <v>13320</v>
      </c>
      <c r="D29" s="95"/>
      <c r="E29" s="95"/>
    </row>
    <row r="30" spans="1:5" ht="18.75">
      <c r="A30" s="86">
        <v>3</v>
      </c>
      <c r="B30" s="24" t="s">
        <v>155</v>
      </c>
      <c r="C30" s="95">
        <v>11840</v>
      </c>
      <c r="D30" s="95"/>
      <c r="E30" s="95"/>
    </row>
    <row r="31" spans="1:5" ht="18.75">
      <c r="A31" s="86">
        <v>4</v>
      </c>
      <c r="B31" s="24" t="s">
        <v>149</v>
      </c>
      <c r="C31" s="95">
        <v>13320</v>
      </c>
      <c r="D31" s="95"/>
      <c r="E31" s="95"/>
    </row>
    <row r="32" spans="1:5" ht="18.75">
      <c r="A32" s="86"/>
      <c r="B32" s="24"/>
      <c r="C32" s="95"/>
      <c r="D32" s="95"/>
      <c r="E32" s="95"/>
    </row>
    <row r="33" spans="1:5" ht="18.75">
      <c r="A33" s="86"/>
      <c r="B33" s="97" t="s">
        <v>180</v>
      </c>
      <c r="C33" s="95"/>
      <c r="D33" s="95"/>
      <c r="E33" s="95"/>
    </row>
    <row r="34" spans="1:5" ht="18.75">
      <c r="A34" s="86">
        <v>1</v>
      </c>
      <c r="B34" s="24" t="s">
        <v>181</v>
      </c>
      <c r="C34" s="95">
        <v>30000</v>
      </c>
      <c r="D34" s="95"/>
      <c r="E34" s="95"/>
    </row>
    <row r="35" spans="1:5" ht="18.75">
      <c r="A35" s="86">
        <v>2</v>
      </c>
      <c r="B35" s="24" t="s">
        <v>182</v>
      </c>
      <c r="C35" s="95">
        <v>30000</v>
      </c>
      <c r="D35" s="95"/>
      <c r="E35" s="95"/>
    </row>
    <row r="36" spans="1:5" ht="18.75">
      <c r="A36" s="86">
        <v>3</v>
      </c>
      <c r="B36" s="24" t="s">
        <v>183</v>
      </c>
      <c r="C36" s="95">
        <v>30000</v>
      </c>
      <c r="D36" s="95"/>
      <c r="E36" s="95"/>
    </row>
    <row r="37" spans="1:5" ht="18.75">
      <c r="A37" s="86">
        <v>4</v>
      </c>
      <c r="B37" s="24" t="s">
        <v>184</v>
      </c>
      <c r="C37" s="95">
        <v>30000</v>
      </c>
      <c r="D37" s="95"/>
      <c r="E37" s="95"/>
    </row>
    <row r="38" spans="1:5" ht="18.75">
      <c r="A38" s="86">
        <v>5</v>
      </c>
      <c r="B38" s="24" t="s">
        <v>185</v>
      </c>
      <c r="C38" s="95">
        <v>30000</v>
      </c>
      <c r="D38" s="95"/>
      <c r="E38" s="95"/>
    </row>
    <row r="39" spans="1:5" ht="18.75">
      <c r="A39" s="86">
        <v>6</v>
      </c>
      <c r="B39" s="24" t="s">
        <v>186</v>
      </c>
      <c r="C39" s="95">
        <v>30000</v>
      </c>
      <c r="D39" s="95"/>
      <c r="E39" s="95"/>
    </row>
    <row r="40" spans="1:5" ht="18.75">
      <c r="A40" s="86"/>
      <c r="B40" s="24"/>
      <c r="C40" s="95"/>
      <c r="D40" s="95"/>
      <c r="E40" s="95"/>
    </row>
    <row r="41" spans="1:5" ht="18.75">
      <c r="A41" s="86"/>
      <c r="B41" s="97" t="s">
        <v>210</v>
      </c>
      <c r="C41" s="95"/>
      <c r="D41" s="95"/>
      <c r="E41" s="95"/>
    </row>
    <row r="42" spans="1:5" ht="18.75">
      <c r="A42" s="86">
        <v>1</v>
      </c>
      <c r="B42" s="24" t="s">
        <v>211</v>
      </c>
      <c r="C42" s="95">
        <v>1500</v>
      </c>
      <c r="D42" s="95"/>
      <c r="E42" s="95"/>
    </row>
    <row r="43" spans="1:5" ht="18.75">
      <c r="A43" s="86">
        <v>2</v>
      </c>
      <c r="B43" s="24" t="s">
        <v>95</v>
      </c>
      <c r="C43" s="95">
        <v>1500</v>
      </c>
      <c r="D43" s="95"/>
      <c r="E43" s="95"/>
    </row>
    <row r="44" spans="1:5" ht="18.75">
      <c r="A44" s="68"/>
      <c r="B44" s="68"/>
      <c r="C44" s="94"/>
      <c r="D44" s="94"/>
      <c r="E44" s="94"/>
    </row>
    <row r="45" spans="1:5" ht="18.75">
      <c r="A45" s="672" t="s">
        <v>130</v>
      </c>
      <c r="B45" s="672"/>
      <c r="C45" s="672"/>
      <c r="D45" s="672"/>
      <c r="E45" s="672"/>
    </row>
    <row r="46" ht="18.75">
      <c r="A46" s="13" t="s">
        <v>131</v>
      </c>
    </row>
    <row r="47" spans="1:5" ht="18.75">
      <c r="A47" s="21" t="s">
        <v>6</v>
      </c>
      <c r="B47" s="21" t="s">
        <v>4</v>
      </c>
      <c r="C47" s="92" t="s">
        <v>25</v>
      </c>
      <c r="D47" s="92"/>
      <c r="E47" s="92" t="s">
        <v>3</v>
      </c>
    </row>
    <row r="48" spans="1:5" ht="18.75">
      <c r="A48" s="18"/>
      <c r="B48" s="96" t="s">
        <v>179</v>
      </c>
      <c r="C48" s="93"/>
      <c r="D48" s="93"/>
      <c r="E48" s="93"/>
    </row>
    <row r="49" spans="1:5" ht="18.75">
      <c r="A49" s="86">
        <v>1</v>
      </c>
      <c r="B49" s="24" t="s">
        <v>59</v>
      </c>
      <c r="C49" s="95">
        <v>14220</v>
      </c>
      <c r="D49" s="95"/>
      <c r="E49" s="95"/>
    </row>
    <row r="50" spans="1:5" ht="18.75">
      <c r="A50" s="86">
        <v>2</v>
      </c>
      <c r="B50" s="24" t="s">
        <v>156</v>
      </c>
      <c r="C50" s="95">
        <v>14220</v>
      </c>
      <c r="D50" s="95"/>
      <c r="E50" s="95"/>
    </row>
    <row r="51" spans="1:5" ht="18.75">
      <c r="A51" s="86">
        <v>3</v>
      </c>
      <c r="B51" s="24" t="s">
        <v>157</v>
      </c>
      <c r="C51" s="95">
        <v>14220</v>
      </c>
      <c r="D51" s="95"/>
      <c r="E51" s="95"/>
    </row>
    <row r="52" spans="1:5" ht="18.75">
      <c r="A52" s="86">
        <v>4</v>
      </c>
      <c r="B52" s="24" t="s">
        <v>158</v>
      </c>
      <c r="C52" s="95">
        <v>14220</v>
      </c>
      <c r="D52" s="95"/>
      <c r="E52" s="95"/>
    </row>
    <row r="53" spans="1:5" ht="18.75">
      <c r="A53" s="86">
        <v>5</v>
      </c>
      <c r="B53" s="24" t="s">
        <v>159</v>
      </c>
      <c r="C53" s="95">
        <v>14220</v>
      </c>
      <c r="D53" s="95"/>
      <c r="E53" s="95"/>
    </row>
    <row r="54" spans="1:5" ht="18.75">
      <c r="A54" s="86">
        <v>6</v>
      </c>
      <c r="B54" s="24" t="s">
        <v>160</v>
      </c>
      <c r="C54" s="95">
        <v>14220</v>
      </c>
      <c r="D54" s="95"/>
      <c r="E54" s="95"/>
    </row>
    <row r="55" spans="1:5" ht="18.75">
      <c r="A55" s="86">
        <v>7</v>
      </c>
      <c r="B55" s="24" t="s">
        <v>161</v>
      </c>
      <c r="C55" s="95">
        <v>14220</v>
      </c>
      <c r="D55" s="95"/>
      <c r="E55" s="95"/>
    </row>
    <row r="56" spans="1:5" ht="18.75">
      <c r="A56" s="86">
        <v>8</v>
      </c>
      <c r="B56" s="24" t="s">
        <v>162</v>
      </c>
      <c r="C56" s="95">
        <v>12640</v>
      </c>
      <c r="D56" s="95"/>
      <c r="E56" s="95"/>
    </row>
    <row r="57" spans="1:5" ht="18.75">
      <c r="A57" s="86">
        <v>9</v>
      </c>
      <c r="B57" s="24" t="s">
        <v>163</v>
      </c>
      <c r="C57" s="95">
        <v>12640</v>
      </c>
      <c r="D57" s="95"/>
      <c r="E57" s="95"/>
    </row>
    <row r="58" spans="1:5" ht="18.75">
      <c r="A58" s="86">
        <v>10</v>
      </c>
      <c r="B58" s="24" t="s">
        <v>164</v>
      </c>
      <c r="C58" s="95">
        <v>12640</v>
      </c>
      <c r="D58" s="95"/>
      <c r="E58" s="95"/>
    </row>
    <row r="59" spans="1:5" ht="18.75">
      <c r="A59" s="86">
        <v>11</v>
      </c>
      <c r="B59" s="24" t="s">
        <v>165</v>
      </c>
      <c r="C59" s="95">
        <v>18960</v>
      </c>
      <c r="D59" s="95"/>
      <c r="E59" s="95"/>
    </row>
    <row r="60" spans="1:5" ht="18.75">
      <c r="A60" s="86">
        <v>12</v>
      </c>
      <c r="B60" s="24" t="s">
        <v>166</v>
      </c>
      <c r="C60" s="95">
        <v>15800</v>
      </c>
      <c r="D60" s="95"/>
      <c r="E60" s="95"/>
    </row>
    <row r="61" spans="1:5" ht="18.75">
      <c r="A61" s="86">
        <v>13</v>
      </c>
      <c r="B61" s="24" t="s">
        <v>167</v>
      </c>
      <c r="C61" s="95">
        <v>15800</v>
      </c>
      <c r="D61" s="95"/>
      <c r="E61" s="95"/>
    </row>
    <row r="62" spans="1:5" ht="18.75">
      <c r="A62" s="86">
        <v>14</v>
      </c>
      <c r="B62" s="24" t="s">
        <v>168</v>
      </c>
      <c r="C62" s="95">
        <v>15800</v>
      </c>
      <c r="D62" s="95"/>
      <c r="E62" s="95"/>
    </row>
    <row r="63" spans="1:5" ht="18.75">
      <c r="A63" s="86">
        <v>15</v>
      </c>
      <c r="B63" s="24" t="s">
        <v>169</v>
      </c>
      <c r="C63" s="95">
        <v>15800</v>
      </c>
      <c r="D63" s="95"/>
      <c r="E63" s="95"/>
    </row>
    <row r="64" spans="1:5" ht="18.75">
      <c r="A64" s="86">
        <v>16</v>
      </c>
      <c r="B64" s="24" t="s">
        <v>170</v>
      </c>
      <c r="C64" s="95">
        <v>18960</v>
      </c>
      <c r="D64" s="95"/>
      <c r="E64" s="95"/>
    </row>
    <row r="65" spans="1:5" ht="18.75">
      <c r="A65" s="86">
        <v>17</v>
      </c>
      <c r="B65" s="24" t="s">
        <v>171</v>
      </c>
      <c r="C65" s="95">
        <v>15800</v>
      </c>
      <c r="D65" s="95"/>
      <c r="E65" s="95"/>
    </row>
    <row r="66" spans="1:5" ht="18.75">
      <c r="A66" s="86">
        <v>18</v>
      </c>
      <c r="B66" s="24" t="s">
        <v>172</v>
      </c>
      <c r="C66" s="95">
        <v>15800</v>
      </c>
      <c r="D66" s="95"/>
      <c r="E66" s="95"/>
    </row>
    <row r="67" spans="1:5" ht="18.75">
      <c r="A67" s="86">
        <v>19</v>
      </c>
      <c r="B67" s="24" t="s">
        <v>173</v>
      </c>
      <c r="C67" s="95">
        <v>15800</v>
      </c>
      <c r="D67" s="95"/>
      <c r="E67" s="95"/>
    </row>
    <row r="68" spans="1:5" ht="18.75">
      <c r="A68" s="86"/>
      <c r="B68" s="24"/>
      <c r="C68" s="95"/>
      <c r="D68" s="95"/>
      <c r="E68" s="95"/>
    </row>
    <row r="69" spans="1:5" ht="18.75">
      <c r="A69" s="86"/>
      <c r="B69" s="97" t="s">
        <v>178</v>
      </c>
      <c r="C69" s="95"/>
      <c r="D69" s="95"/>
      <c r="E69" s="95"/>
    </row>
    <row r="70" spans="1:5" ht="18.75">
      <c r="A70" s="86">
        <v>1</v>
      </c>
      <c r="B70" s="24" t="s">
        <v>174</v>
      </c>
      <c r="C70" s="95">
        <v>16800</v>
      </c>
      <c r="D70" s="95"/>
      <c r="E70" s="95"/>
    </row>
    <row r="71" spans="1:5" ht="18.75">
      <c r="A71" s="86">
        <v>2</v>
      </c>
      <c r="B71" s="24" t="s">
        <v>175</v>
      </c>
      <c r="C71" s="95">
        <v>10080</v>
      </c>
      <c r="D71" s="95"/>
      <c r="E71" s="95"/>
    </row>
    <row r="72" spans="1:5" ht="18.75">
      <c r="A72" s="86">
        <v>3</v>
      </c>
      <c r="B72" s="24" t="s">
        <v>176</v>
      </c>
      <c r="C72" s="95">
        <v>15120</v>
      </c>
      <c r="D72" s="95"/>
      <c r="E72" s="95"/>
    </row>
    <row r="73" spans="1:5" ht="18.75">
      <c r="A73" s="86">
        <v>4</v>
      </c>
      <c r="B73" s="24" t="s">
        <v>177</v>
      </c>
      <c r="C73" s="95">
        <v>11760</v>
      </c>
      <c r="D73" s="95"/>
      <c r="E73" s="95"/>
    </row>
    <row r="74" spans="1:5" ht="18.75">
      <c r="A74" s="86"/>
      <c r="B74" s="24"/>
      <c r="C74" s="95"/>
      <c r="D74" s="95"/>
      <c r="E74" s="95"/>
    </row>
    <row r="75" spans="1:5" ht="18.75">
      <c r="A75" s="86"/>
      <c r="B75" s="97" t="s">
        <v>212</v>
      </c>
      <c r="C75" s="95"/>
      <c r="D75" s="95"/>
      <c r="E75" s="95"/>
    </row>
    <row r="76" spans="1:5" ht="18.75">
      <c r="A76" s="86">
        <v>1</v>
      </c>
      <c r="B76" s="24" t="s">
        <v>213</v>
      </c>
      <c r="C76" s="95">
        <v>2000</v>
      </c>
      <c r="D76" s="95"/>
      <c r="E76" s="95"/>
    </row>
    <row r="77" spans="1:5" ht="18.75">
      <c r="A77" s="86">
        <v>2</v>
      </c>
      <c r="B77" s="24" t="s">
        <v>95</v>
      </c>
      <c r="C77" s="95">
        <v>2000</v>
      </c>
      <c r="D77" s="95"/>
      <c r="E77" s="95"/>
    </row>
    <row r="78" spans="1:5" ht="18.75">
      <c r="A78" s="86">
        <v>3</v>
      </c>
      <c r="B78" s="24" t="s">
        <v>214</v>
      </c>
      <c r="C78" s="95">
        <v>2000</v>
      </c>
      <c r="D78" s="95"/>
      <c r="E78" s="95"/>
    </row>
    <row r="79" spans="1:5" ht="18.75">
      <c r="A79" s="86">
        <v>4</v>
      </c>
      <c r="B79" s="24" t="s">
        <v>215</v>
      </c>
      <c r="C79" s="95">
        <v>2000</v>
      </c>
      <c r="D79" s="95"/>
      <c r="E79" s="95"/>
    </row>
    <row r="80" spans="1:5" ht="18.75">
      <c r="A80" s="86">
        <v>5</v>
      </c>
      <c r="B80" s="24" t="s">
        <v>175</v>
      </c>
      <c r="C80" s="95">
        <v>2000</v>
      </c>
      <c r="D80" s="95"/>
      <c r="E80" s="95"/>
    </row>
    <row r="81" spans="1:5" ht="18.75">
      <c r="A81" s="86">
        <v>6</v>
      </c>
      <c r="B81" s="24" t="s">
        <v>216</v>
      </c>
      <c r="C81" s="95">
        <v>2000</v>
      </c>
      <c r="D81" s="95"/>
      <c r="E81" s="95"/>
    </row>
    <row r="82" spans="1:5" ht="18.75">
      <c r="A82" s="86">
        <v>7</v>
      </c>
      <c r="B82" s="24" t="s">
        <v>217</v>
      </c>
      <c r="C82" s="95">
        <v>2000</v>
      </c>
      <c r="D82" s="95"/>
      <c r="E82" s="95"/>
    </row>
    <row r="83" spans="1:5" ht="18.75">
      <c r="A83" s="86">
        <v>8</v>
      </c>
      <c r="B83" s="24" t="s">
        <v>218</v>
      </c>
      <c r="C83" s="95">
        <v>2000</v>
      </c>
      <c r="D83" s="95"/>
      <c r="E83" s="95"/>
    </row>
    <row r="84" spans="1:5" ht="18.75">
      <c r="A84" s="86">
        <v>9</v>
      </c>
      <c r="B84" s="24" t="s">
        <v>166</v>
      </c>
      <c r="C84" s="95">
        <v>2000</v>
      </c>
      <c r="D84" s="95"/>
      <c r="E84" s="95"/>
    </row>
    <row r="85" spans="1:5" ht="18.75">
      <c r="A85" s="86">
        <v>10</v>
      </c>
      <c r="B85" s="24" t="s">
        <v>185</v>
      </c>
      <c r="C85" s="95">
        <v>2000</v>
      </c>
      <c r="D85" s="95"/>
      <c r="E85" s="95"/>
    </row>
    <row r="86" spans="1:5" ht="18.75">
      <c r="A86" s="86">
        <v>11</v>
      </c>
      <c r="B86" s="24" t="s">
        <v>219</v>
      </c>
      <c r="C86" s="95">
        <v>2000</v>
      </c>
      <c r="D86" s="95"/>
      <c r="E86" s="95"/>
    </row>
    <row r="87" spans="1:5" ht="18.75">
      <c r="A87" s="86"/>
      <c r="B87" s="24"/>
      <c r="C87" s="95"/>
      <c r="D87" s="95"/>
      <c r="E87" s="95"/>
    </row>
    <row r="88" spans="1:5" ht="18.75">
      <c r="A88" s="98"/>
      <c r="B88" s="89"/>
      <c r="C88" s="99"/>
      <c r="D88" s="99"/>
      <c r="E88" s="99"/>
    </row>
    <row r="89" spans="1:5" ht="18.75">
      <c r="A89" s="670" t="s">
        <v>130</v>
      </c>
      <c r="B89" s="670"/>
      <c r="C89" s="670"/>
      <c r="D89" s="670"/>
      <c r="E89" s="670"/>
    </row>
    <row r="90" ht="18.75">
      <c r="A90" s="13" t="s">
        <v>131</v>
      </c>
    </row>
    <row r="91" spans="1:5" ht="18.75">
      <c r="A91" s="21" t="s">
        <v>6</v>
      </c>
      <c r="B91" s="21" t="s">
        <v>4</v>
      </c>
      <c r="C91" s="92" t="s">
        <v>25</v>
      </c>
      <c r="D91" s="92"/>
      <c r="E91" s="92" t="s">
        <v>3</v>
      </c>
    </row>
    <row r="92" spans="1:5" ht="18.75">
      <c r="A92" s="86"/>
      <c r="B92" s="97" t="s">
        <v>223</v>
      </c>
      <c r="C92" s="95"/>
      <c r="D92" s="95"/>
      <c r="E92" s="95"/>
    </row>
    <row r="93" spans="1:5" ht="18.75">
      <c r="A93" s="86">
        <v>1</v>
      </c>
      <c r="B93" s="24" t="s">
        <v>184</v>
      </c>
      <c r="C93" s="95">
        <v>2400</v>
      </c>
      <c r="D93" s="95"/>
      <c r="E93" s="95"/>
    </row>
    <row r="94" spans="1:5" ht="18.75">
      <c r="A94" s="86">
        <v>2</v>
      </c>
      <c r="B94" s="24" t="s">
        <v>220</v>
      </c>
      <c r="C94" s="95">
        <v>2400</v>
      </c>
      <c r="D94" s="95"/>
      <c r="E94" s="95"/>
    </row>
    <row r="95" spans="1:5" ht="18.75">
      <c r="A95" s="86">
        <v>3</v>
      </c>
      <c r="B95" s="24" t="s">
        <v>221</v>
      </c>
      <c r="C95" s="95">
        <v>2400</v>
      </c>
      <c r="D95" s="95"/>
      <c r="E95" s="95"/>
    </row>
    <row r="96" spans="1:5" ht="18.75">
      <c r="A96" s="86">
        <v>4</v>
      </c>
      <c r="B96" s="24" t="s">
        <v>222</v>
      </c>
      <c r="C96" s="95">
        <v>2400</v>
      </c>
      <c r="D96" s="95"/>
      <c r="E96" s="95"/>
    </row>
    <row r="97" spans="1:5" ht="18.75">
      <c r="A97" s="86">
        <v>5</v>
      </c>
      <c r="B97" s="24" t="s">
        <v>186</v>
      </c>
      <c r="C97" s="95">
        <v>2400</v>
      </c>
      <c r="D97" s="95"/>
      <c r="E97" s="95"/>
    </row>
    <row r="98" spans="1:5" ht="18.75">
      <c r="A98" s="86"/>
      <c r="B98" s="24"/>
      <c r="C98" s="95"/>
      <c r="D98" s="95"/>
      <c r="E98" s="95"/>
    </row>
    <row r="99" spans="1:5" ht="18.75">
      <c r="A99" s="86"/>
      <c r="B99" s="97" t="s">
        <v>224</v>
      </c>
      <c r="C99" s="95"/>
      <c r="D99" s="95"/>
      <c r="E99" s="95"/>
    </row>
    <row r="100" spans="1:5" ht="18.75">
      <c r="A100" s="86">
        <v>1</v>
      </c>
      <c r="B100" s="24" t="s">
        <v>225</v>
      </c>
      <c r="C100" s="95">
        <v>12000</v>
      </c>
      <c r="D100" s="95"/>
      <c r="E100" s="95"/>
    </row>
    <row r="101" spans="1:5" ht="18.75">
      <c r="A101" s="86">
        <v>2</v>
      </c>
      <c r="B101" s="24" t="s">
        <v>226</v>
      </c>
      <c r="C101" s="95">
        <v>42850</v>
      </c>
      <c r="D101" s="95"/>
      <c r="E101" s="95"/>
    </row>
    <row r="102" spans="1:5" ht="18.75">
      <c r="A102" s="86"/>
      <c r="B102" s="24"/>
      <c r="C102" s="95"/>
      <c r="D102" s="95"/>
      <c r="E102" s="95"/>
    </row>
    <row r="103" spans="1:5" ht="18.75">
      <c r="A103" s="86"/>
      <c r="B103" s="97" t="s">
        <v>188</v>
      </c>
      <c r="C103" s="95"/>
      <c r="D103" s="95"/>
      <c r="E103" s="95"/>
    </row>
    <row r="104" spans="1:5" ht="18.75">
      <c r="A104" s="86">
        <v>1</v>
      </c>
      <c r="B104" s="24" t="s">
        <v>61</v>
      </c>
      <c r="C104" s="95">
        <v>19000</v>
      </c>
      <c r="D104" s="95"/>
      <c r="E104" s="95"/>
    </row>
    <row r="105" spans="1:5" ht="18.75">
      <c r="A105" s="86">
        <v>2</v>
      </c>
      <c r="B105" s="24" t="s">
        <v>189</v>
      </c>
      <c r="C105" s="95">
        <v>15000</v>
      </c>
      <c r="D105" s="95"/>
      <c r="E105" s="95"/>
    </row>
    <row r="106" spans="1:5" ht="18.75">
      <c r="A106" s="86">
        <v>3</v>
      </c>
      <c r="B106" s="24" t="s">
        <v>190</v>
      </c>
      <c r="C106" s="95">
        <v>55500</v>
      </c>
      <c r="D106" s="95"/>
      <c r="E106" s="95"/>
    </row>
    <row r="107" spans="1:5" ht="18.75">
      <c r="A107" s="86">
        <v>4</v>
      </c>
      <c r="B107" s="24" t="s">
        <v>191</v>
      </c>
      <c r="C107" s="95">
        <v>43500</v>
      </c>
      <c r="D107" s="95"/>
      <c r="E107" s="95"/>
    </row>
    <row r="108" spans="1:5" ht="18.75">
      <c r="A108" s="86">
        <v>5</v>
      </c>
      <c r="B108" s="24" t="s">
        <v>192</v>
      </c>
      <c r="C108" s="95">
        <v>69000</v>
      </c>
      <c r="D108" s="95"/>
      <c r="E108" s="95"/>
    </row>
    <row r="109" spans="1:5" ht="18.75">
      <c r="A109" s="86">
        <v>6</v>
      </c>
      <c r="B109" s="24" t="s">
        <v>185</v>
      </c>
      <c r="C109" s="95">
        <v>54000</v>
      </c>
      <c r="D109" s="95"/>
      <c r="E109" s="95"/>
    </row>
    <row r="110" spans="1:5" ht="18.75">
      <c r="A110" s="86">
        <v>7</v>
      </c>
      <c r="B110" s="24" t="s">
        <v>193</v>
      </c>
      <c r="C110" s="95">
        <v>170000</v>
      </c>
      <c r="D110" s="95"/>
      <c r="E110" s="95"/>
    </row>
    <row r="111" spans="1:5" ht="18.75">
      <c r="A111" s="86">
        <v>8</v>
      </c>
      <c r="B111" s="24" t="s">
        <v>194</v>
      </c>
      <c r="C111" s="95">
        <v>75000</v>
      </c>
      <c r="D111" s="95"/>
      <c r="E111" s="95"/>
    </row>
    <row r="112" spans="1:8" ht="18.75">
      <c r="A112" s="86">
        <v>9</v>
      </c>
      <c r="B112" s="24" t="s">
        <v>195</v>
      </c>
      <c r="C112" s="95">
        <v>16500</v>
      </c>
      <c r="D112" s="95"/>
      <c r="E112" s="95"/>
      <c r="H112" s="13">
        <v>40091.98</v>
      </c>
    </row>
    <row r="113" spans="1:8" ht="18.75">
      <c r="A113" s="86">
        <v>10</v>
      </c>
      <c r="B113" s="24" t="s">
        <v>196</v>
      </c>
      <c r="C113" s="95">
        <v>17000</v>
      </c>
      <c r="D113" s="95"/>
      <c r="E113" s="95"/>
      <c r="H113" s="13">
        <v>1206</v>
      </c>
    </row>
    <row r="114" spans="1:5" ht="18.75">
      <c r="A114" s="86">
        <v>11</v>
      </c>
      <c r="B114" s="24" t="s">
        <v>197</v>
      </c>
      <c r="C114" s="95">
        <v>45000</v>
      </c>
      <c r="D114" s="95"/>
      <c r="E114" s="95"/>
    </row>
    <row r="115" spans="1:5" ht="18.75">
      <c r="A115" s="86">
        <v>12</v>
      </c>
      <c r="B115" s="24" t="s">
        <v>198</v>
      </c>
      <c r="C115" s="95">
        <v>19500</v>
      </c>
      <c r="D115" s="95"/>
      <c r="E115" s="95"/>
    </row>
    <row r="116" spans="1:5" ht="18.75">
      <c r="A116" s="86">
        <v>13</v>
      </c>
      <c r="B116" s="24" t="s">
        <v>59</v>
      </c>
      <c r="C116" s="95">
        <v>48000</v>
      </c>
      <c r="D116" s="95"/>
      <c r="E116" s="95"/>
    </row>
    <row r="117" spans="1:5" ht="18.75">
      <c r="A117" s="86">
        <v>14</v>
      </c>
      <c r="B117" s="24" t="s">
        <v>60</v>
      </c>
      <c r="C117" s="95">
        <v>36000</v>
      </c>
      <c r="D117" s="95"/>
      <c r="E117" s="95"/>
    </row>
    <row r="118" spans="1:5" ht="18.75">
      <c r="A118" s="86">
        <v>15</v>
      </c>
      <c r="B118" s="24" t="s">
        <v>199</v>
      </c>
      <c r="C118" s="95">
        <v>15000</v>
      </c>
      <c r="D118" s="95"/>
      <c r="E118" s="95"/>
    </row>
    <row r="119" spans="1:5" ht="18.75">
      <c r="A119" s="86">
        <v>16</v>
      </c>
      <c r="B119" s="24" t="s">
        <v>200</v>
      </c>
      <c r="C119" s="95">
        <v>43500</v>
      </c>
      <c r="D119" s="95"/>
      <c r="E119" s="95"/>
    </row>
    <row r="120" spans="1:5" ht="18.75">
      <c r="A120" s="86">
        <v>17</v>
      </c>
      <c r="B120" s="24" t="s">
        <v>58</v>
      </c>
      <c r="C120" s="95">
        <v>36000</v>
      </c>
      <c r="D120" s="95"/>
      <c r="E120" s="95"/>
    </row>
    <row r="121" spans="1:5" ht="18.75">
      <c r="A121" s="86">
        <v>18</v>
      </c>
      <c r="B121" s="24" t="s">
        <v>183</v>
      </c>
      <c r="C121" s="95">
        <v>39000</v>
      </c>
      <c r="D121" s="95"/>
      <c r="E121" s="95"/>
    </row>
    <row r="122" spans="1:5" ht="18.75">
      <c r="A122" s="86">
        <v>19</v>
      </c>
      <c r="B122" s="24" t="s">
        <v>201</v>
      </c>
      <c r="C122" s="95">
        <v>52500</v>
      </c>
      <c r="D122" s="95"/>
      <c r="E122" s="95"/>
    </row>
    <row r="123" spans="1:5" ht="18.75">
      <c r="A123" s="86">
        <v>20</v>
      </c>
      <c r="B123" s="24" t="s">
        <v>202</v>
      </c>
      <c r="C123" s="95">
        <v>60000</v>
      </c>
      <c r="D123" s="95"/>
      <c r="E123" s="95"/>
    </row>
    <row r="124" spans="1:5" ht="18.75">
      <c r="A124" s="86">
        <v>21</v>
      </c>
      <c r="B124" s="24" t="s">
        <v>161</v>
      </c>
      <c r="C124" s="95">
        <v>27000</v>
      </c>
      <c r="D124" s="95"/>
      <c r="E124" s="95"/>
    </row>
    <row r="125" spans="1:5" ht="18.75">
      <c r="A125" s="86">
        <v>22</v>
      </c>
      <c r="B125" s="24" t="s">
        <v>203</v>
      </c>
      <c r="C125" s="95">
        <v>13500</v>
      </c>
      <c r="D125" s="95"/>
      <c r="E125" s="95"/>
    </row>
    <row r="126" spans="1:5" ht="18.75">
      <c r="A126" s="86">
        <v>23</v>
      </c>
      <c r="B126" s="24" t="s">
        <v>204</v>
      </c>
      <c r="C126" s="95">
        <v>33000</v>
      </c>
      <c r="D126" s="95"/>
      <c r="E126" s="95"/>
    </row>
    <row r="127" spans="1:5" ht="18.75">
      <c r="A127" s="86">
        <v>24</v>
      </c>
      <c r="B127" s="24" t="s">
        <v>205</v>
      </c>
      <c r="C127" s="95">
        <v>33000</v>
      </c>
      <c r="D127" s="95"/>
      <c r="E127" s="95"/>
    </row>
    <row r="128" spans="1:5" ht="18.75">
      <c r="A128" s="86">
        <v>25</v>
      </c>
      <c r="B128" s="24" t="s">
        <v>206</v>
      </c>
      <c r="C128" s="95">
        <v>90000</v>
      </c>
      <c r="D128" s="95"/>
      <c r="E128" s="95"/>
    </row>
    <row r="129" spans="1:5" ht="18.75">
      <c r="A129" s="86">
        <v>26</v>
      </c>
      <c r="B129" s="24" t="s">
        <v>207</v>
      </c>
      <c r="C129" s="95">
        <v>34500</v>
      </c>
      <c r="D129" s="95"/>
      <c r="E129" s="95"/>
    </row>
    <row r="130" spans="1:5" ht="18.75">
      <c r="A130" s="86">
        <v>27</v>
      </c>
      <c r="B130" s="24" t="s">
        <v>208</v>
      </c>
      <c r="C130" s="95">
        <v>48000</v>
      </c>
      <c r="D130" s="95"/>
      <c r="E130" s="95"/>
    </row>
    <row r="131" spans="1:5" ht="18.75">
      <c r="A131" s="86">
        <v>28</v>
      </c>
      <c r="B131" s="24" t="s">
        <v>209</v>
      </c>
      <c r="C131" s="95">
        <v>22500</v>
      </c>
      <c r="D131" s="95"/>
      <c r="E131" s="95"/>
    </row>
    <row r="132" spans="1:5" ht="18.75">
      <c r="A132" s="98"/>
      <c r="B132" s="89"/>
      <c r="C132" s="99"/>
      <c r="D132" s="99"/>
      <c r="E132" s="99"/>
    </row>
  </sheetData>
  <sheetProtection/>
  <mergeCells count="2">
    <mergeCell ref="A45:E45"/>
    <mergeCell ref="A89:E89"/>
  </mergeCells>
  <printOptions/>
  <pageMargins left="0.64" right="0.15" top="0.19" bottom="0.21" header="0.16" footer="0.14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1">
      <selection activeCell="C31" sqref="C31"/>
    </sheetView>
  </sheetViews>
  <sheetFormatPr defaultColWidth="9.140625" defaultRowHeight="12.75"/>
  <cols>
    <col min="1" max="1" width="5.421875" style="13" customWidth="1"/>
    <col min="2" max="2" width="23.140625" style="13" customWidth="1"/>
    <col min="3" max="3" width="31.421875" style="91" customWidth="1"/>
    <col min="4" max="4" width="17.57421875" style="91" customWidth="1"/>
    <col min="5" max="5" width="15.57421875" style="91" customWidth="1"/>
    <col min="6" max="16384" width="9.140625" style="13" customWidth="1"/>
  </cols>
  <sheetData>
    <row r="1" spans="1:5" ht="18.75">
      <c r="A1" s="126" t="s">
        <v>310</v>
      </c>
      <c r="B1" s="126"/>
      <c r="C1" s="126"/>
      <c r="D1" s="126"/>
      <c r="E1" s="126"/>
    </row>
    <row r="2" ht="18.75">
      <c r="A2" s="13" t="s">
        <v>311</v>
      </c>
    </row>
    <row r="3" spans="1:5" ht="21.75" customHeight="1">
      <c r="A3" s="21" t="s">
        <v>6</v>
      </c>
      <c r="B3" s="21" t="s">
        <v>312</v>
      </c>
      <c r="C3" s="21" t="s">
        <v>4</v>
      </c>
      <c r="D3" s="92" t="s">
        <v>7</v>
      </c>
      <c r="E3" s="92" t="s">
        <v>3</v>
      </c>
    </row>
    <row r="4" spans="1:5" ht="18.75">
      <c r="A4" s="18"/>
      <c r="B4" s="96"/>
      <c r="C4" s="93"/>
      <c r="D4" s="93"/>
      <c r="E4" s="93"/>
    </row>
    <row r="5" spans="1:5" ht="18.75">
      <c r="A5" s="86"/>
      <c r="B5" s="24"/>
      <c r="C5" s="95"/>
      <c r="D5" s="95"/>
      <c r="E5" s="95"/>
    </row>
    <row r="6" spans="1:5" ht="18.75">
      <c r="A6" s="86"/>
      <c r="B6" s="24"/>
      <c r="C6" s="95"/>
      <c r="D6" s="95"/>
      <c r="E6" s="95"/>
    </row>
    <row r="7" spans="1:5" ht="18.75">
      <c r="A7" s="86"/>
      <c r="B7" s="97"/>
      <c r="C7" s="95"/>
      <c r="D7" s="95"/>
      <c r="E7" s="95"/>
    </row>
    <row r="8" spans="1:5" ht="18.75">
      <c r="A8" s="86"/>
      <c r="B8" s="24"/>
      <c r="C8" s="95"/>
      <c r="D8" s="95"/>
      <c r="E8" s="95"/>
    </row>
    <row r="9" spans="1:5" ht="18.75">
      <c r="A9" s="86"/>
      <c r="B9" s="24"/>
      <c r="C9" s="95"/>
      <c r="D9" s="95"/>
      <c r="E9" s="95"/>
    </row>
    <row r="10" spans="1:5" ht="18.75">
      <c r="A10" s="86"/>
      <c r="B10" s="24"/>
      <c r="C10" s="95"/>
      <c r="D10" s="95"/>
      <c r="E10" s="95"/>
    </row>
    <row r="11" spans="1:5" ht="18.75">
      <c r="A11" s="86"/>
      <c r="B11" s="24"/>
      <c r="C11" s="95"/>
      <c r="D11" s="95"/>
      <c r="E11" s="95"/>
    </row>
    <row r="12" spans="1:5" ht="18.75">
      <c r="A12" s="86"/>
      <c r="B12" s="24"/>
      <c r="C12" s="95"/>
      <c r="D12" s="95"/>
      <c r="E12" s="95"/>
    </row>
    <row r="13" spans="1:5" ht="18.75">
      <c r="A13" s="86"/>
      <c r="B13" s="24"/>
      <c r="C13" s="95"/>
      <c r="D13" s="95"/>
      <c r="E13" s="95"/>
    </row>
    <row r="14" spans="1:5" ht="18.75">
      <c r="A14" s="86"/>
      <c r="B14" s="97"/>
      <c r="C14" s="95"/>
      <c r="D14" s="95"/>
      <c r="E14" s="95"/>
    </row>
    <row r="15" spans="1:5" ht="18.75">
      <c r="A15" s="86"/>
      <c r="B15" s="24"/>
      <c r="C15" s="95"/>
      <c r="D15" s="95"/>
      <c r="E15" s="95"/>
    </row>
    <row r="16" spans="1:5" ht="18.75">
      <c r="A16" s="86"/>
      <c r="B16" s="24"/>
      <c r="C16" s="95"/>
      <c r="D16" s="95"/>
      <c r="E16" s="95"/>
    </row>
    <row r="17" spans="1:5" ht="18.75">
      <c r="A17" s="86"/>
      <c r="B17" s="24"/>
      <c r="C17" s="95"/>
      <c r="D17" s="95"/>
      <c r="E17" s="95"/>
    </row>
    <row r="18" spans="1:5" ht="18.75">
      <c r="A18" s="86"/>
      <c r="B18" s="24"/>
      <c r="C18" s="95"/>
      <c r="D18" s="95"/>
      <c r="E18" s="95"/>
    </row>
    <row r="19" spans="1:5" ht="18.75">
      <c r="A19" s="86"/>
      <c r="B19" s="24"/>
      <c r="C19" s="95"/>
      <c r="D19" s="95"/>
      <c r="E19" s="95"/>
    </row>
    <row r="20" spans="1:5" ht="18.75">
      <c r="A20" s="86"/>
      <c r="B20" s="24"/>
      <c r="C20" s="95"/>
      <c r="D20" s="95"/>
      <c r="E20" s="95"/>
    </row>
    <row r="21" spans="1:5" ht="18.75">
      <c r="A21" s="86"/>
      <c r="B21" s="24"/>
      <c r="C21" s="95"/>
      <c r="D21" s="95"/>
      <c r="E21" s="95"/>
    </row>
    <row r="22" spans="1:5" ht="18.75">
      <c r="A22" s="86"/>
      <c r="B22" s="24"/>
      <c r="C22" s="95"/>
      <c r="D22" s="95"/>
      <c r="E22" s="95"/>
    </row>
    <row r="23" spans="1:5" ht="18.75">
      <c r="A23" s="86"/>
      <c r="B23" s="24"/>
      <c r="C23" s="95"/>
      <c r="D23" s="95"/>
      <c r="E23" s="95"/>
    </row>
    <row r="24" spans="1:5" ht="18.75">
      <c r="A24" s="86"/>
      <c r="B24" s="24"/>
      <c r="C24" s="95"/>
      <c r="D24" s="95"/>
      <c r="E24" s="95"/>
    </row>
    <row r="25" spans="1:5" ht="18.75">
      <c r="A25" s="86"/>
      <c r="B25" s="24"/>
      <c r="C25" s="95"/>
      <c r="D25" s="95"/>
      <c r="E25" s="95"/>
    </row>
    <row r="26" spans="1:5" ht="18.75">
      <c r="A26" s="86"/>
      <c r="B26" s="24"/>
      <c r="C26" s="95"/>
      <c r="D26" s="95"/>
      <c r="E26" s="95"/>
    </row>
    <row r="27" spans="1:5" ht="18.75">
      <c r="A27" s="86"/>
      <c r="B27" s="97"/>
      <c r="C27" s="95"/>
      <c r="D27" s="95"/>
      <c r="E27" s="95"/>
    </row>
    <row r="28" spans="1:5" ht="18.75">
      <c r="A28" s="86"/>
      <c r="B28" s="24"/>
      <c r="C28" s="95"/>
      <c r="D28" s="95"/>
      <c r="E28" s="95"/>
    </row>
    <row r="29" spans="1:5" ht="18.75">
      <c r="A29" s="86"/>
      <c r="B29" s="24"/>
      <c r="C29" s="95"/>
      <c r="D29" s="95"/>
      <c r="E29" s="95"/>
    </row>
    <row r="30" spans="1:5" ht="18.75">
      <c r="A30" s="86"/>
      <c r="B30" s="24"/>
      <c r="C30" s="95"/>
      <c r="D30" s="95"/>
      <c r="E30" s="95"/>
    </row>
    <row r="31" spans="1:5" ht="18.75">
      <c r="A31" s="86"/>
      <c r="B31" s="24"/>
      <c r="C31" s="95"/>
      <c r="D31" s="95"/>
      <c r="E31" s="95"/>
    </row>
    <row r="32" spans="1:5" ht="18.75">
      <c r="A32" s="86"/>
      <c r="B32" s="24"/>
      <c r="C32" s="95"/>
      <c r="D32" s="95"/>
      <c r="E32" s="95"/>
    </row>
    <row r="33" spans="1:5" ht="18.75">
      <c r="A33" s="86"/>
      <c r="B33" s="97"/>
      <c r="C33" s="95"/>
      <c r="D33" s="95"/>
      <c r="E33" s="95"/>
    </row>
    <row r="34" spans="1:5" ht="18.75">
      <c r="A34" s="86"/>
      <c r="B34" s="24"/>
      <c r="C34" s="95"/>
      <c r="D34" s="95"/>
      <c r="E34" s="95"/>
    </row>
    <row r="35" spans="1:5" ht="18.75">
      <c r="A35" s="86"/>
      <c r="B35" s="24"/>
      <c r="C35" s="95"/>
      <c r="D35" s="95"/>
      <c r="E35" s="95"/>
    </row>
    <row r="36" spans="1:5" ht="18.75">
      <c r="A36" s="86"/>
      <c r="B36" s="24"/>
      <c r="C36" s="95"/>
      <c r="D36" s="95"/>
      <c r="E36" s="95"/>
    </row>
    <row r="37" spans="1:5" ht="18.75">
      <c r="A37" s="86"/>
      <c r="B37" s="24"/>
      <c r="C37" s="95"/>
      <c r="D37" s="95"/>
      <c r="E37" s="95"/>
    </row>
    <row r="38" spans="1:5" ht="18.75">
      <c r="A38" s="86"/>
      <c r="B38" s="24"/>
      <c r="C38" s="95"/>
      <c r="D38" s="95"/>
      <c r="E38" s="95"/>
    </row>
    <row r="39" spans="1:5" ht="18.75">
      <c r="A39" s="86"/>
      <c r="B39" s="24"/>
      <c r="C39" s="95"/>
      <c r="D39" s="95"/>
      <c r="E39" s="95"/>
    </row>
    <row r="40" spans="1:5" ht="18.75">
      <c r="A40" s="86"/>
      <c r="B40" s="24"/>
      <c r="C40" s="95"/>
      <c r="D40" s="95"/>
      <c r="E40" s="95"/>
    </row>
    <row r="41" spans="1:5" ht="18.75">
      <c r="A41" s="86"/>
      <c r="B41" s="97"/>
      <c r="C41" s="95"/>
      <c r="D41" s="95"/>
      <c r="E41" s="95"/>
    </row>
    <row r="42" spans="1:5" ht="18.75">
      <c r="A42" s="86"/>
      <c r="B42" s="24"/>
      <c r="C42" s="95"/>
      <c r="D42" s="95"/>
      <c r="E42" s="95"/>
    </row>
    <row r="43" spans="1:5" ht="18.75">
      <c r="A43" s="86"/>
      <c r="B43" s="24"/>
      <c r="C43" s="95"/>
      <c r="D43" s="95"/>
      <c r="E43" s="95"/>
    </row>
    <row r="44" spans="1:5" ht="18.75">
      <c r="A44" s="68"/>
      <c r="B44" s="68"/>
      <c r="C44" s="94"/>
      <c r="D44" s="94"/>
      <c r="E44" s="94"/>
    </row>
    <row r="45" spans="1:5" ht="18.75">
      <c r="A45" s="672"/>
      <c r="B45" s="672"/>
      <c r="C45" s="672"/>
      <c r="D45" s="672"/>
      <c r="E45" s="672"/>
    </row>
  </sheetData>
  <sheetProtection/>
  <mergeCells count="1">
    <mergeCell ref="A45:E45"/>
  </mergeCells>
  <printOptions/>
  <pageMargins left="0.64" right="0.15" top="0.19" bottom="0.21" header="0.16" footer="0.14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5.421875" style="13" customWidth="1"/>
    <col min="2" max="2" width="23.140625" style="13" customWidth="1"/>
    <col min="3" max="3" width="31.421875" style="91" customWidth="1"/>
    <col min="4" max="4" width="19.421875" style="91" customWidth="1"/>
    <col min="5" max="5" width="33.57421875" style="91" customWidth="1"/>
    <col min="6" max="6" width="35.00390625" style="91" customWidth="1"/>
    <col min="7" max="16384" width="9.140625" style="13" customWidth="1"/>
  </cols>
  <sheetData>
    <row r="1" spans="1:6" ht="18.75">
      <c r="A1" s="126"/>
      <c r="B1" s="126"/>
      <c r="C1" s="126"/>
      <c r="D1" s="126"/>
      <c r="E1" s="126"/>
      <c r="F1" s="126" t="s">
        <v>317</v>
      </c>
    </row>
    <row r="2" ht="18.75">
      <c r="B2" s="13" t="s">
        <v>318</v>
      </c>
    </row>
    <row r="3" spans="1:6" ht="21.75" customHeight="1">
      <c r="A3" s="18" t="s">
        <v>6</v>
      </c>
      <c r="B3" s="130" t="s">
        <v>312</v>
      </c>
      <c r="C3" s="132" t="s">
        <v>4</v>
      </c>
      <c r="D3" s="134" t="s">
        <v>313</v>
      </c>
      <c r="E3" s="134" t="s">
        <v>315</v>
      </c>
      <c r="F3" s="122" t="s">
        <v>316</v>
      </c>
    </row>
    <row r="4" spans="1:6" ht="18.75">
      <c r="A4" s="19"/>
      <c r="B4" s="136"/>
      <c r="C4" s="133"/>
      <c r="D4" s="135" t="s">
        <v>314</v>
      </c>
      <c r="E4" s="133"/>
      <c r="F4" s="94"/>
    </row>
    <row r="5" spans="1:6" ht="18.75">
      <c r="A5" s="131"/>
      <c r="B5" s="62"/>
      <c r="C5" s="112"/>
      <c r="D5" s="112"/>
      <c r="E5" s="112"/>
      <c r="F5" s="112"/>
    </row>
    <row r="6" spans="1:6" ht="18.75">
      <c r="A6" s="86"/>
      <c r="B6" s="24"/>
      <c r="C6" s="95"/>
      <c r="D6" s="95"/>
      <c r="E6" s="95"/>
      <c r="F6" s="95"/>
    </row>
    <row r="7" spans="1:6" ht="18.75">
      <c r="A7" s="86"/>
      <c r="B7" s="97"/>
      <c r="C7" s="95"/>
      <c r="D7" s="95"/>
      <c r="E7" s="95"/>
      <c r="F7" s="95"/>
    </row>
    <row r="8" spans="1:6" ht="18.75">
      <c r="A8" s="86"/>
      <c r="B8" s="24"/>
      <c r="C8" s="95"/>
      <c r="D8" s="95"/>
      <c r="E8" s="95"/>
      <c r="F8" s="95"/>
    </row>
    <row r="9" spans="1:6" ht="18.75">
      <c r="A9" s="86"/>
      <c r="B9" s="24"/>
      <c r="C9" s="95"/>
      <c r="D9" s="95"/>
      <c r="E9" s="95"/>
      <c r="F9" s="95"/>
    </row>
    <row r="10" spans="1:6" ht="18.75">
      <c r="A10" s="86"/>
      <c r="B10" s="24"/>
      <c r="C10" s="95"/>
      <c r="D10" s="95"/>
      <c r="E10" s="95"/>
      <c r="F10" s="95"/>
    </row>
    <row r="11" spans="1:6" ht="18.75">
      <c r="A11" s="86"/>
      <c r="B11" s="24"/>
      <c r="C11" s="95"/>
      <c r="D11" s="95"/>
      <c r="E11" s="95"/>
      <c r="F11" s="95"/>
    </row>
    <row r="12" spans="1:6" ht="18.75">
      <c r="A12" s="86"/>
      <c r="B12" s="24"/>
      <c r="C12" s="95"/>
      <c r="D12" s="95"/>
      <c r="E12" s="95"/>
      <c r="F12" s="95"/>
    </row>
    <row r="13" spans="1:6" ht="18.75">
      <c r="A13" s="86"/>
      <c r="B13" s="24"/>
      <c r="C13" s="95"/>
      <c r="D13" s="95"/>
      <c r="E13" s="95"/>
      <c r="F13" s="95"/>
    </row>
    <row r="14" spans="1:6" ht="18.75">
      <c r="A14" s="86"/>
      <c r="B14" s="97"/>
      <c r="C14" s="95"/>
      <c r="D14" s="95"/>
      <c r="E14" s="95"/>
      <c r="F14" s="95"/>
    </row>
    <row r="15" spans="1:6" ht="18.75">
      <c r="A15" s="86"/>
      <c r="B15" s="24"/>
      <c r="C15" s="95"/>
      <c r="D15" s="95"/>
      <c r="E15" s="95"/>
      <c r="F15" s="95"/>
    </row>
    <row r="16" spans="1:6" ht="18.75">
      <c r="A16" s="86"/>
      <c r="B16" s="24"/>
      <c r="C16" s="95"/>
      <c r="D16" s="95"/>
      <c r="E16" s="95"/>
      <c r="F16" s="95"/>
    </row>
    <row r="17" spans="1:6" ht="18.75">
      <c r="A17" s="86"/>
      <c r="B17" s="24"/>
      <c r="C17" s="95"/>
      <c r="D17" s="95"/>
      <c r="E17" s="95"/>
      <c r="F17" s="95"/>
    </row>
    <row r="18" spans="1:6" ht="18.75">
      <c r="A18" s="86"/>
      <c r="B18" s="24"/>
      <c r="C18" s="95"/>
      <c r="D18" s="95"/>
      <c r="E18" s="95"/>
      <c r="F18" s="95"/>
    </row>
    <row r="19" spans="1:6" ht="18.75">
      <c r="A19" s="86"/>
      <c r="B19" s="24"/>
      <c r="C19" s="95"/>
      <c r="D19" s="95"/>
      <c r="E19" s="95"/>
      <c r="F19" s="95"/>
    </row>
    <row r="20" spans="1:6" ht="18.75">
      <c r="A20" s="86"/>
      <c r="B20" s="24"/>
      <c r="C20" s="95"/>
      <c r="D20" s="95"/>
      <c r="E20" s="95"/>
      <c r="F20" s="95"/>
    </row>
    <row r="21" spans="1:6" ht="18.75">
      <c r="A21" s="86"/>
      <c r="B21" s="24"/>
      <c r="C21" s="95"/>
      <c r="D21" s="95"/>
      <c r="E21" s="95"/>
      <c r="F21" s="95"/>
    </row>
    <row r="22" spans="1:6" ht="18.75">
      <c r="A22" s="86"/>
      <c r="B22" s="24"/>
      <c r="C22" s="95"/>
      <c r="D22" s="95"/>
      <c r="E22" s="95"/>
      <c r="F22" s="95"/>
    </row>
    <row r="23" spans="1:6" ht="18.75">
      <c r="A23" s="86"/>
      <c r="B23" s="24"/>
      <c r="C23" s="95"/>
      <c r="D23" s="95"/>
      <c r="E23" s="95"/>
      <c r="F23" s="95"/>
    </row>
    <row r="24" spans="1:6" ht="18.75">
      <c r="A24" s="86"/>
      <c r="B24" s="24"/>
      <c r="C24" s="95"/>
      <c r="D24" s="95"/>
      <c r="E24" s="95"/>
      <c r="F24" s="95"/>
    </row>
    <row r="25" spans="1:6" ht="18.75">
      <c r="A25" s="86"/>
      <c r="B25" s="24"/>
      <c r="C25" s="95"/>
      <c r="D25" s="95"/>
      <c r="E25" s="95"/>
      <c r="F25" s="95"/>
    </row>
    <row r="26" spans="1:6" ht="18.75">
      <c r="A26" s="86"/>
      <c r="B26" s="24"/>
      <c r="C26" s="95"/>
      <c r="D26" s="95"/>
      <c r="E26" s="95"/>
      <c r="F26" s="95"/>
    </row>
    <row r="27" spans="1:6" ht="18.75">
      <c r="A27" s="86"/>
      <c r="B27" s="24"/>
      <c r="C27" s="95"/>
      <c r="D27" s="95"/>
      <c r="E27" s="95"/>
      <c r="F27" s="95"/>
    </row>
    <row r="28" spans="1:6" ht="18.75">
      <c r="A28" s="86"/>
      <c r="B28" s="24"/>
      <c r="C28" s="95"/>
      <c r="D28" s="95"/>
      <c r="E28" s="95"/>
      <c r="F28" s="95"/>
    </row>
    <row r="29" spans="1:6" ht="18.75">
      <c r="A29" s="86"/>
      <c r="B29" s="24"/>
      <c r="C29" s="95"/>
      <c r="D29" s="95"/>
      <c r="E29" s="95"/>
      <c r="F29" s="95"/>
    </row>
    <row r="30" spans="1:6" ht="18.75">
      <c r="A30" s="86"/>
      <c r="B30" s="24"/>
      <c r="C30" s="95"/>
      <c r="D30" s="95"/>
      <c r="E30" s="95"/>
      <c r="F30" s="95"/>
    </row>
    <row r="31" spans="1:6" ht="18.75">
      <c r="A31" s="86"/>
      <c r="B31" s="97"/>
      <c r="C31" s="95"/>
      <c r="D31" s="95"/>
      <c r="E31" s="95"/>
      <c r="F31" s="95"/>
    </row>
    <row r="32" spans="1:6" ht="18.75">
      <c r="A32" s="86"/>
      <c r="B32" s="24"/>
      <c r="C32" s="95"/>
      <c r="D32" s="95"/>
      <c r="E32" s="95"/>
      <c r="F32" s="95"/>
    </row>
    <row r="33" spans="1:6" ht="18.75">
      <c r="A33" s="86"/>
      <c r="B33" s="24"/>
      <c r="C33" s="95"/>
      <c r="D33" s="95"/>
      <c r="E33" s="95"/>
      <c r="F33" s="95"/>
    </row>
    <row r="34" spans="1:6" ht="18.75">
      <c r="A34" s="68"/>
      <c r="B34" s="68"/>
      <c r="C34" s="94"/>
      <c r="D34" s="94"/>
      <c r="E34" s="94"/>
      <c r="F34" s="94"/>
    </row>
    <row r="35" spans="1:6" ht="18.75">
      <c r="A35" s="672"/>
      <c r="B35" s="672"/>
      <c r="C35" s="672"/>
      <c r="D35" s="672"/>
      <c r="E35" s="672"/>
      <c r="F35" s="672"/>
    </row>
  </sheetData>
  <sheetProtection/>
  <mergeCells count="1">
    <mergeCell ref="A35:F35"/>
  </mergeCells>
  <printOptions/>
  <pageMargins left="0.64" right="0.15" top="0.19" bottom="0.21" header="0.16" footer="0.14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selection activeCell="E8" sqref="E8"/>
    </sheetView>
  </sheetViews>
  <sheetFormatPr defaultColWidth="9.140625" defaultRowHeight="12.75"/>
  <cols>
    <col min="1" max="1" width="5.421875" style="13" customWidth="1"/>
    <col min="2" max="2" width="23.140625" style="13" customWidth="1"/>
    <col min="3" max="3" width="31.421875" style="91" customWidth="1"/>
    <col min="4" max="4" width="19.421875" style="91" customWidth="1"/>
    <col min="5" max="5" width="35.00390625" style="91" customWidth="1"/>
    <col min="6" max="16384" width="9.140625" style="13" customWidth="1"/>
  </cols>
  <sheetData>
    <row r="1" spans="1:5" ht="18.75">
      <c r="A1" s="126"/>
      <c r="B1" s="126"/>
      <c r="C1" s="126"/>
      <c r="D1" s="126"/>
      <c r="E1" s="126" t="s">
        <v>317</v>
      </c>
    </row>
    <row r="2" ht="18.75">
      <c r="B2" s="13" t="s">
        <v>319</v>
      </c>
    </row>
    <row r="3" spans="1:5" ht="21.75" customHeight="1">
      <c r="A3" s="18" t="s">
        <v>6</v>
      </c>
      <c r="B3" s="130" t="s">
        <v>312</v>
      </c>
      <c r="C3" s="132" t="s">
        <v>4</v>
      </c>
      <c r="D3" s="134" t="s">
        <v>313</v>
      </c>
      <c r="E3" s="122" t="s">
        <v>316</v>
      </c>
    </row>
    <row r="4" spans="1:5" ht="18.75">
      <c r="A4" s="19"/>
      <c r="B4" s="136"/>
      <c r="C4" s="133"/>
      <c r="D4" s="135" t="s">
        <v>314</v>
      </c>
      <c r="E4" s="94"/>
    </row>
    <row r="5" spans="1:5" ht="18.75">
      <c r="A5" s="131"/>
      <c r="B5" s="62"/>
      <c r="C5" s="112"/>
      <c r="D5" s="112"/>
      <c r="E5" s="112"/>
    </row>
    <row r="6" spans="1:5" ht="18.75">
      <c r="A6" s="86"/>
      <c r="B6" s="24"/>
      <c r="C6" s="95"/>
      <c r="D6" s="95"/>
      <c r="E6" s="95"/>
    </row>
    <row r="7" spans="1:5" ht="18.75">
      <c r="A7" s="86"/>
      <c r="B7" s="97"/>
      <c r="C7" s="95"/>
      <c r="D7" s="95"/>
      <c r="E7" s="95"/>
    </row>
    <row r="8" spans="1:5" ht="18.75">
      <c r="A8" s="86"/>
      <c r="B8" s="24"/>
      <c r="C8" s="95"/>
      <c r="D8" s="95"/>
      <c r="E8" s="95"/>
    </row>
    <row r="9" spans="1:5" ht="18.75">
      <c r="A9" s="86"/>
      <c r="B9" s="24"/>
      <c r="C9" s="95"/>
      <c r="D9" s="95"/>
      <c r="E9" s="95"/>
    </row>
    <row r="10" spans="1:5" ht="18.75">
      <c r="A10" s="86"/>
      <c r="B10" s="24"/>
      <c r="C10" s="95"/>
      <c r="D10" s="95"/>
      <c r="E10" s="95"/>
    </row>
    <row r="11" spans="1:5" ht="18.75">
      <c r="A11" s="86"/>
      <c r="B11" s="24"/>
      <c r="C11" s="95"/>
      <c r="D11" s="95"/>
      <c r="E11" s="95"/>
    </row>
    <row r="12" spans="1:5" ht="18.75">
      <c r="A12" s="86"/>
      <c r="B12" s="24"/>
      <c r="C12" s="95"/>
      <c r="D12" s="95"/>
      <c r="E12" s="95"/>
    </row>
    <row r="13" spans="1:5" ht="18.75">
      <c r="A13" s="86"/>
      <c r="B13" s="24"/>
      <c r="C13" s="95"/>
      <c r="D13" s="95"/>
      <c r="E13" s="95"/>
    </row>
    <row r="14" spans="1:5" ht="18.75">
      <c r="A14" s="86"/>
      <c r="B14" s="97"/>
      <c r="C14" s="95"/>
      <c r="D14" s="95"/>
      <c r="E14" s="95"/>
    </row>
    <row r="15" spans="1:5" ht="18.75">
      <c r="A15" s="86"/>
      <c r="B15" s="24"/>
      <c r="C15" s="95"/>
      <c r="D15" s="95"/>
      <c r="E15" s="95"/>
    </row>
    <row r="16" spans="1:5" ht="18.75">
      <c r="A16" s="86"/>
      <c r="B16" s="24"/>
      <c r="C16" s="95"/>
      <c r="D16" s="95"/>
      <c r="E16" s="95"/>
    </row>
    <row r="17" spans="1:5" ht="18.75">
      <c r="A17" s="86"/>
      <c r="B17" s="24"/>
      <c r="C17" s="95"/>
      <c r="D17" s="95"/>
      <c r="E17" s="95"/>
    </row>
    <row r="18" spans="1:5" ht="18.75">
      <c r="A18" s="86"/>
      <c r="B18" s="24"/>
      <c r="C18" s="95"/>
      <c r="D18" s="95"/>
      <c r="E18" s="95"/>
    </row>
    <row r="19" spans="1:5" ht="18.75">
      <c r="A19" s="86"/>
      <c r="B19" s="24"/>
      <c r="C19" s="95"/>
      <c r="D19" s="95"/>
      <c r="E19" s="95"/>
    </row>
    <row r="20" spans="1:5" ht="18.75">
      <c r="A20" s="86"/>
      <c r="B20" s="24"/>
      <c r="C20" s="95"/>
      <c r="D20" s="95"/>
      <c r="E20" s="95"/>
    </row>
    <row r="21" spans="1:5" ht="18.75">
      <c r="A21" s="86"/>
      <c r="B21" s="24"/>
      <c r="C21" s="95"/>
      <c r="D21" s="95"/>
      <c r="E21" s="95"/>
    </row>
    <row r="22" spans="1:5" ht="18.75">
      <c r="A22" s="86"/>
      <c r="B22" s="24"/>
      <c r="C22" s="95"/>
      <c r="D22" s="95"/>
      <c r="E22" s="95"/>
    </row>
    <row r="23" spans="1:5" ht="18.75">
      <c r="A23" s="86"/>
      <c r="B23" s="24"/>
      <c r="C23" s="95"/>
      <c r="D23" s="95"/>
      <c r="E23" s="95"/>
    </row>
    <row r="24" spans="1:5" ht="18.75">
      <c r="A24" s="86"/>
      <c r="B24" s="24"/>
      <c r="C24" s="95"/>
      <c r="D24" s="95"/>
      <c r="E24" s="95"/>
    </row>
    <row r="25" spans="1:5" ht="18.75">
      <c r="A25" s="86"/>
      <c r="B25" s="24"/>
      <c r="C25" s="95"/>
      <c r="D25" s="95"/>
      <c r="E25" s="95"/>
    </row>
    <row r="26" spans="1:5" ht="18.75">
      <c r="A26" s="86"/>
      <c r="B26" s="24"/>
      <c r="C26" s="95"/>
      <c r="D26" s="95"/>
      <c r="E26" s="95"/>
    </row>
    <row r="27" spans="1:5" ht="18.75">
      <c r="A27" s="86"/>
      <c r="B27" s="24"/>
      <c r="C27" s="95"/>
      <c r="D27" s="95"/>
      <c r="E27" s="95"/>
    </row>
    <row r="28" spans="1:5" ht="18.75">
      <c r="A28" s="86"/>
      <c r="B28" s="24"/>
      <c r="C28" s="95"/>
      <c r="D28" s="95"/>
      <c r="E28" s="95"/>
    </row>
    <row r="29" spans="1:5" ht="18.75">
      <c r="A29" s="86"/>
      <c r="B29" s="24"/>
      <c r="C29" s="95"/>
      <c r="D29" s="95"/>
      <c r="E29" s="95"/>
    </row>
    <row r="30" spans="1:5" ht="18.75">
      <c r="A30" s="86"/>
      <c r="B30" s="24"/>
      <c r="C30" s="95"/>
      <c r="D30" s="95"/>
      <c r="E30" s="95"/>
    </row>
    <row r="31" spans="1:5" ht="18.75">
      <c r="A31" s="86"/>
      <c r="B31" s="97"/>
      <c r="C31" s="95"/>
      <c r="D31" s="95"/>
      <c r="E31" s="95"/>
    </row>
    <row r="32" spans="1:5" ht="18.75">
      <c r="A32" s="86"/>
      <c r="B32" s="24"/>
      <c r="C32" s="95"/>
      <c r="D32" s="95"/>
      <c r="E32" s="95"/>
    </row>
    <row r="33" spans="1:5" ht="18.75">
      <c r="A33" s="86"/>
      <c r="B33" s="24"/>
      <c r="C33" s="95"/>
      <c r="D33" s="95"/>
      <c r="E33" s="95"/>
    </row>
    <row r="34" spans="1:5" ht="18.75">
      <c r="A34" s="68"/>
      <c r="B34" s="68"/>
      <c r="C34" s="94"/>
      <c r="D34" s="94"/>
      <c r="E34" s="94"/>
    </row>
    <row r="35" spans="1:5" ht="18.75">
      <c r="A35" s="672"/>
      <c r="B35" s="672"/>
      <c r="C35" s="672"/>
      <c r="D35" s="672"/>
      <c r="E35" s="672"/>
    </row>
  </sheetData>
  <sheetProtection/>
  <mergeCells count="1">
    <mergeCell ref="A35:E35"/>
  </mergeCells>
  <printOptions/>
  <pageMargins left="0.64" right="0.15" top="0.19" bottom="0.21" header="0.16" footer="0.14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1">
      <selection activeCell="C19" sqref="C19"/>
    </sheetView>
  </sheetViews>
  <sheetFormatPr defaultColWidth="9.140625" defaultRowHeight="12.75"/>
  <cols>
    <col min="1" max="1" width="5.421875" style="13" customWidth="1"/>
    <col min="2" max="2" width="24.00390625" style="13" customWidth="1"/>
    <col min="3" max="3" width="35.7109375" style="91" customWidth="1"/>
    <col min="4" max="4" width="19.421875" style="91" customWidth="1"/>
    <col min="5" max="5" width="49.421875" style="91" customWidth="1"/>
    <col min="6" max="16384" width="9.140625" style="13" customWidth="1"/>
  </cols>
  <sheetData>
    <row r="1" spans="2:5" ht="18.75">
      <c r="B1" s="670" t="s">
        <v>323</v>
      </c>
      <c r="C1" s="670"/>
      <c r="D1" s="670"/>
      <c r="E1" s="670"/>
    </row>
    <row r="2" spans="1:5" ht="18.75">
      <c r="A2" s="126"/>
      <c r="C2" s="126"/>
      <c r="D2" s="126" t="s">
        <v>338</v>
      </c>
      <c r="E2" s="126"/>
    </row>
    <row r="3" spans="1:5" ht="21.75" customHeight="1">
      <c r="A3" s="18" t="s">
        <v>6</v>
      </c>
      <c r="B3" s="130" t="s">
        <v>312</v>
      </c>
      <c r="C3" s="132" t="s">
        <v>4</v>
      </c>
      <c r="D3" s="134" t="s">
        <v>313</v>
      </c>
      <c r="E3" s="122" t="s">
        <v>3</v>
      </c>
    </row>
    <row r="4" spans="1:5" ht="18.75">
      <c r="A4" s="19"/>
      <c r="B4" s="136"/>
      <c r="C4" s="133"/>
      <c r="D4" s="135" t="s">
        <v>314</v>
      </c>
      <c r="E4" s="94"/>
    </row>
    <row r="5" spans="1:5" ht="18.75">
      <c r="A5" s="131">
        <v>1</v>
      </c>
      <c r="B5" s="62" t="s">
        <v>324</v>
      </c>
      <c r="C5" s="112" t="s">
        <v>325</v>
      </c>
      <c r="D5" s="112">
        <v>568000</v>
      </c>
      <c r="E5" s="112" t="s">
        <v>335</v>
      </c>
    </row>
    <row r="6" spans="1:5" ht="18.75">
      <c r="A6" s="86"/>
      <c r="B6" s="24"/>
      <c r="C6" s="95"/>
      <c r="D6" s="95"/>
      <c r="E6" s="112" t="s">
        <v>331</v>
      </c>
    </row>
    <row r="7" spans="1:5" ht="18.75">
      <c r="A7" s="86"/>
      <c r="B7" s="97"/>
      <c r="C7" s="95"/>
      <c r="D7" s="95"/>
      <c r="E7" s="112" t="s">
        <v>332</v>
      </c>
    </row>
    <row r="8" spans="1:5" ht="18.75">
      <c r="A8" s="86"/>
      <c r="B8" s="24"/>
      <c r="C8" s="95"/>
      <c r="D8" s="95"/>
      <c r="E8" s="95"/>
    </row>
    <row r="9" spans="1:5" ht="18.75">
      <c r="A9" s="86">
        <v>2</v>
      </c>
      <c r="B9" s="24" t="s">
        <v>328</v>
      </c>
      <c r="C9" s="95" t="s">
        <v>326</v>
      </c>
      <c r="D9" s="95">
        <v>401000</v>
      </c>
      <c r="E9" s="112" t="s">
        <v>333</v>
      </c>
    </row>
    <row r="10" spans="1:5" ht="18.75">
      <c r="A10" s="86"/>
      <c r="B10" s="24"/>
      <c r="C10" s="95"/>
      <c r="D10" s="95"/>
      <c r="E10" s="112" t="s">
        <v>336</v>
      </c>
    </row>
    <row r="11" spans="1:5" ht="18.75">
      <c r="A11" s="86"/>
      <c r="B11" s="24"/>
      <c r="C11" s="95"/>
      <c r="D11" s="95"/>
      <c r="E11" s="112" t="s">
        <v>331</v>
      </c>
    </row>
    <row r="12" spans="1:5" ht="18.75">
      <c r="A12" s="86"/>
      <c r="B12" s="24"/>
      <c r="C12" s="95"/>
      <c r="D12" s="95"/>
      <c r="E12" s="112" t="s">
        <v>332</v>
      </c>
    </row>
    <row r="13" spans="1:5" ht="18.75">
      <c r="A13" s="86"/>
      <c r="B13" s="24"/>
      <c r="C13" s="95"/>
      <c r="D13" s="95"/>
      <c r="E13" s="95"/>
    </row>
    <row r="14" spans="1:5" ht="18.75">
      <c r="A14" s="86">
        <v>3</v>
      </c>
      <c r="B14" s="24" t="s">
        <v>327</v>
      </c>
      <c r="C14" s="95" t="s">
        <v>326</v>
      </c>
      <c r="D14" s="95">
        <v>919000</v>
      </c>
      <c r="E14" s="112" t="s">
        <v>333</v>
      </c>
    </row>
    <row r="15" spans="1:5" ht="18.75">
      <c r="A15" s="86"/>
      <c r="B15" s="24"/>
      <c r="C15" s="95"/>
      <c r="D15" s="95"/>
      <c r="E15" s="112" t="s">
        <v>336</v>
      </c>
    </row>
    <row r="16" spans="1:5" ht="18.75">
      <c r="A16" s="86"/>
      <c r="B16" s="24"/>
      <c r="C16" s="95"/>
      <c r="D16" s="95"/>
      <c r="E16" s="112" t="s">
        <v>331</v>
      </c>
    </row>
    <row r="17" spans="1:5" ht="18.75">
      <c r="A17" s="86"/>
      <c r="B17" s="24"/>
      <c r="C17" s="95"/>
      <c r="D17" s="95"/>
      <c r="E17" s="112" t="s">
        <v>332</v>
      </c>
    </row>
    <row r="18" spans="1:5" ht="18.75">
      <c r="A18" s="86"/>
      <c r="B18" s="24"/>
      <c r="C18" s="95"/>
      <c r="D18" s="95"/>
      <c r="E18" s="95"/>
    </row>
    <row r="19" spans="1:5" ht="18.75">
      <c r="A19" s="86">
        <v>4</v>
      </c>
      <c r="B19" s="24" t="s">
        <v>329</v>
      </c>
      <c r="C19" s="95" t="s">
        <v>326</v>
      </c>
      <c r="D19" s="95">
        <v>233000</v>
      </c>
      <c r="E19" s="112" t="s">
        <v>333</v>
      </c>
    </row>
    <row r="20" spans="1:5" ht="18.75">
      <c r="A20" s="86"/>
      <c r="B20" s="24"/>
      <c r="C20" s="95"/>
      <c r="D20" s="95"/>
      <c r="E20" s="112" t="s">
        <v>336</v>
      </c>
    </row>
    <row r="21" spans="1:5" ht="18.75">
      <c r="A21" s="86"/>
      <c r="B21" s="24"/>
      <c r="C21" s="95"/>
      <c r="D21" s="95"/>
      <c r="E21" s="112" t="s">
        <v>331</v>
      </c>
    </row>
    <row r="22" spans="1:5" ht="18.75">
      <c r="A22" s="86"/>
      <c r="B22" s="24"/>
      <c r="C22" s="95"/>
      <c r="D22" s="95"/>
      <c r="E22" s="112" t="s">
        <v>332</v>
      </c>
    </row>
    <row r="23" spans="1:5" ht="18.75">
      <c r="A23" s="86"/>
      <c r="B23" s="24"/>
      <c r="C23" s="95"/>
      <c r="D23" s="95"/>
      <c r="E23" s="112"/>
    </row>
    <row r="24" spans="1:5" ht="18.75">
      <c r="A24" s="86">
        <v>5</v>
      </c>
      <c r="B24" s="24" t="s">
        <v>330</v>
      </c>
      <c r="C24" s="95" t="s">
        <v>326</v>
      </c>
      <c r="D24" s="95">
        <v>232000</v>
      </c>
      <c r="E24" s="112" t="s">
        <v>333</v>
      </c>
    </row>
    <row r="25" spans="1:5" ht="18.75">
      <c r="A25" s="86"/>
      <c r="B25" s="24"/>
      <c r="C25" s="95"/>
      <c r="D25" s="95"/>
      <c r="E25" s="112" t="s">
        <v>336</v>
      </c>
    </row>
    <row r="26" spans="1:5" ht="18.75">
      <c r="A26" s="86"/>
      <c r="B26" s="24"/>
      <c r="C26" s="95"/>
      <c r="D26" s="95"/>
      <c r="E26" s="112" t="s">
        <v>331</v>
      </c>
    </row>
    <row r="27" spans="1:5" ht="18.75">
      <c r="A27" s="86"/>
      <c r="B27" s="24"/>
      <c r="C27" s="95"/>
      <c r="D27" s="95"/>
      <c r="E27" s="112" t="s">
        <v>332</v>
      </c>
    </row>
    <row r="28" spans="1:5" ht="18.75">
      <c r="A28" s="86"/>
      <c r="B28" s="24"/>
      <c r="C28" s="95"/>
      <c r="D28" s="95"/>
      <c r="E28" s="112"/>
    </row>
    <row r="29" spans="1:5" ht="18.75">
      <c r="A29" s="86">
        <v>6</v>
      </c>
      <c r="B29" s="24" t="s">
        <v>334</v>
      </c>
      <c r="C29" s="95" t="s">
        <v>295</v>
      </c>
      <c r="D29" s="95">
        <v>125000</v>
      </c>
      <c r="E29" s="112" t="s">
        <v>333</v>
      </c>
    </row>
    <row r="30" spans="1:5" ht="18.75">
      <c r="A30" s="86"/>
      <c r="B30" s="24"/>
      <c r="C30" s="95"/>
      <c r="D30" s="95"/>
      <c r="E30" s="112" t="s">
        <v>336</v>
      </c>
    </row>
    <row r="31" spans="1:5" ht="18.75">
      <c r="A31" s="86"/>
      <c r="B31" s="24"/>
      <c r="C31" s="95"/>
      <c r="D31" s="95"/>
      <c r="E31" s="112" t="s">
        <v>331</v>
      </c>
    </row>
    <row r="32" spans="1:5" ht="18.75">
      <c r="A32" s="86"/>
      <c r="B32" s="24"/>
      <c r="C32" s="95"/>
      <c r="D32" s="95"/>
      <c r="E32" s="112" t="s">
        <v>332</v>
      </c>
    </row>
    <row r="33" spans="1:5" ht="18.75">
      <c r="A33" s="86"/>
      <c r="B33" s="24"/>
      <c r="C33" s="95"/>
      <c r="D33" s="95"/>
      <c r="E33" s="112"/>
    </row>
    <row r="34" spans="1:5" ht="18.75">
      <c r="A34" s="86">
        <v>7</v>
      </c>
      <c r="B34" s="24" t="s">
        <v>337</v>
      </c>
      <c r="C34" s="95" t="s">
        <v>300</v>
      </c>
      <c r="D34" s="95">
        <v>395000</v>
      </c>
      <c r="E34" s="112" t="s">
        <v>333</v>
      </c>
    </row>
    <row r="35" spans="1:5" ht="18.75">
      <c r="A35" s="86"/>
      <c r="B35" s="24"/>
      <c r="C35" s="95"/>
      <c r="D35" s="95"/>
      <c r="E35" s="112" t="s">
        <v>336</v>
      </c>
    </row>
    <row r="36" spans="1:5" ht="18.75">
      <c r="A36" s="86"/>
      <c r="B36" s="24"/>
      <c r="C36" s="95"/>
      <c r="D36" s="95"/>
      <c r="E36" s="112" t="s">
        <v>331</v>
      </c>
    </row>
    <row r="37" spans="1:5" ht="18.75">
      <c r="A37" s="86"/>
      <c r="B37" s="24"/>
      <c r="C37" s="95"/>
      <c r="D37" s="95"/>
      <c r="E37" s="112" t="s">
        <v>332</v>
      </c>
    </row>
    <row r="38" spans="1:5" ht="18.75">
      <c r="A38" s="86"/>
      <c r="B38" s="24"/>
      <c r="C38" s="95"/>
      <c r="D38" s="95"/>
      <c r="E38" s="112"/>
    </row>
    <row r="39" spans="1:5" ht="18.75">
      <c r="A39" s="86"/>
      <c r="B39" s="24"/>
      <c r="C39" s="95"/>
      <c r="D39" s="95"/>
      <c r="E39" s="112"/>
    </row>
    <row r="40" spans="1:5" ht="18.75">
      <c r="A40" s="86"/>
      <c r="B40" s="24"/>
      <c r="C40" s="95"/>
      <c r="D40" s="95"/>
      <c r="E40" s="112"/>
    </row>
    <row r="41" spans="1:5" ht="18.75">
      <c r="A41" s="86"/>
      <c r="B41" s="24"/>
      <c r="C41" s="95"/>
      <c r="D41" s="95"/>
      <c r="E41" s="95"/>
    </row>
    <row r="42" spans="1:5" ht="18.75">
      <c r="A42" s="86"/>
      <c r="B42" s="97"/>
      <c r="C42" s="95"/>
      <c r="D42" s="95"/>
      <c r="E42" s="95"/>
    </row>
    <row r="43" spans="1:5" ht="18.75">
      <c r="A43" s="86"/>
      <c r="B43" s="24"/>
      <c r="C43" s="95"/>
      <c r="D43" s="95"/>
      <c r="E43" s="95"/>
    </row>
    <row r="44" spans="1:5" ht="18.75">
      <c r="A44" s="86"/>
      <c r="B44" s="24"/>
      <c r="C44" s="95"/>
      <c r="D44" s="95"/>
      <c r="E44" s="95"/>
    </row>
    <row r="45" spans="1:5" ht="18.75">
      <c r="A45" s="68"/>
      <c r="B45" s="68"/>
      <c r="C45" s="94"/>
      <c r="D45" s="94"/>
      <c r="E45" s="94"/>
    </row>
    <row r="46" spans="1:5" ht="18.75">
      <c r="A46" s="672"/>
      <c r="B46" s="672"/>
      <c r="C46" s="672"/>
      <c r="D46" s="672"/>
      <c r="E46" s="672"/>
    </row>
  </sheetData>
  <sheetProtection/>
  <mergeCells count="2">
    <mergeCell ref="A46:E46"/>
    <mergeCell ref="B1:E1"/>
  </mergeCells>
  <printOptions/>
  <pageMargins left="0.8267716535433072" right="0.15748031496062992" top="0.1968503937007874" bottom="0.1968503937007874" header="0.15748031496062992" footer="0.15748031496062992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B24" sqref="B24"/>
    </sheetView>
  </sheetViews>
  <sheetFormatPr defaultColWidth="9.140625" defaultRowHeight="12.75"/>
  <cols>
    <col min="1" max="1" width="4.28125" style="13" customWidth="1"/>
    <col min="2" max="2" width="38.00390625" style="91" customWidth="1"/>
    <col min="3" max="3" width="18.00390625" style="91" customWidth="1"/>
    <col min="4" max="4" width="39.28125" style="91" customWidth="1"/>
    <col min="5" max="16384" width="9.140625" style="13" customWidth="1"/>
  </cols>
  <sheetData>
    <row r="1" spans="2:4" ht="18.75">
      <c r="B1" s="670" t="s">
        <v>352</v>
      </c>
      <c r="C1" s="670"/>
      <c r="D1" s="670"/>
    </row>
    <row r="2" spans="1:4" ht="18.75">
      <c r="A2" s="126"/>
      <c r="B2" s="126"/>
      <c r="C2" s="126" t="s">
        <v>357</v>
      </c>
      <c r="D2" s="126"/>
    </row>
    <row r="3" spans="1:4" ht="21.75" customHeight="1">
      <c r="A3" s="18" t="s">
        <v>6</v>
      </c>
      <c r="B3" s="132" t="s">
        <v>4</v>
      </c>
      <c r="C3" s="134" t="s">
        <v>339</v>
      </c>
      <c r="D3" s="122" t="s">
        <v>3</v>
      </c>
    </row>
    <row r="4" spans="1:4" ht="18.75">
      <c r="A4" s="19"/>
      <c r="B4" s="133"/>
      <c r="C4" s="135"/>
      <c r="D4" s="94"/>
    </row>
    <row r="5" spans="1:4" ht="21">
      <c r="A5" s="131">
        <v>1</v>
      </c>
      <c r="B5" s="145" t="s">
        <v>340</v>
      </c>
      <c r="C5" s="112"/>
      <c r="D5" s="112"/>
    </row>
    <row r="6" spans="1:4" ht="18.75">
      <c r="A6" s="86"/>
      <c r="B6" s="95" t="s">
        <v>341</v>
      </c>
      <c r="C6" s="95"/>
      <c r="D6" s="112"/>
    </row>
    <row r="7" spans="1:4" ht="18.75">
      <c r="A7" s="86"/>
      <c r="B7" s="95" t="s">
        <v>345</v>
      </c>
      <c r="C7" s="95">
        <v>4706600</v>
      </c>
      <c r="D7" s="112" t="s">
        <v>322</v>
      </c>
    </row>
    <row r="8" spans="1:4" ht="18.75">
      <c r="A8" s="86"/>
      <c r="B8" s="95"/>
      <c r="C8" s="95"/>
      <c r="D8" s="112"/>
    </row>
    <row r="9" spans="1:4" ht="21">
      <c r="A9" s="86">
        <v>2</v>
      </c>
      <c r="B9" s="145" t="s">
        <v>342</v>
      </c>
      <c r="C9" s="95"/>
      <c r="D9" s="112"/>
    </row>
    <row r="10" spans="1:4" ht="18.75">
      <c r="A10" s="86"/>
      <c r="B10" s="95" t="s">
        <v>343</v>
      </c>
      <c r="C10" s="95"/>
      <c r="D10" s="112"/>
    </row>
    <row r="11" spans="1:4" ht="18.75">
      <c r="A11" s="86"/>
      <c r="B11" s="95" t="s">
        <v>344</v>
      </c>
      <c r="C11" s="95">
        <v>468300</v>
      </c>
      <c r="D11" s="112" t="s">
        <v>353</v>
      </c>
    </row>
    <row r="12" spans="1:10" ht="21">
      <c r="A12" s="86"/>
      <c r="B12" s="95"/>
      <c r="C12" s="95"/>
      <c r="D12" s="95"/>
      <c r="J12" s="144"/>
    </row>
    <row r="13" spans="1:4" ht="21">
      <c r="A13" s="86">
        <v>3</v>
      </c>
      <c r="B13" s="146" t="s">
        <v>346</v>
      </c>
      <c r="C13" s="95"/>
      <c r="D13" s="112"/>
    </row>
    <row r="14" spans="1:4" ht="18.75">
      <c r="A14" s="86"/>
      <c r="B14" s="95"/>
      <c r="C14" s="95"/>
      <c r="D14" s="112"/>
    </row>
    <row r="15" spans="1:4" ht="18.75">
      <c r="A15" s="86"/>
      <c r="B15" s="95" t="s">
        <v>359</v>
      </c>
      <c r="C15" s="95">
        <v>568000</v>
      </c>
      <c r="D15" s="112" t="s">
        <v>347</v>
      </c>
    </row>
    <row r="16" spans="1:4" ht="18.75">
      <c r="A16" s="86"/>
      <c r="B16" s="95"/>
      <c r="C16" s="95"/>
      <c r="D16" s="95"/>
    </row>
    <row r="17" spans="1:4" ht="21">
      <c r="A17" s="86">
        <v>4</v>
      </c>
      <c r="B17" s="145" t="s">
        <v>348</v>
      </c>
      <c r="C17" s="95"/>
      <c r="D17" s="112"/>
    </row>
    <row r="18" spans="1:4" ht="18.75">
      <c r="A18" s="86"/>
      <c r="B18" s="95"/>
      <c r="C18" s="95"/>
      <c r="D18" s="112"/>
    </row>
    <row r="19" spans="1:4" ht="18.75">
      <c r="A19" s="86"/>
      <c r="B19" s="95" t="s">
        <v>354</v>
      </c>
      <c r="C19" s="95">
        <v>118500</v>
      </c>
      <c r="D19" s="112" t="s">
        <v>349</v>
      </c>
    </row>
    <row r="20" spans="1:4" ht="18.75">
      <c r="A20" s="86"/>
      <c r="B20" s="95" t="s">
        <v>355</v>
      </c>
      <c r="C20" s="95">
        <v>124800</v>
      </c>
      <c r="D20" s="112" t="s">
        <v>349</v>
      </c>
    </row>
    <row r="21" spans="1:4" ht="18.75">
      <c r="A21" s="86"/>
      <c r="B21" s="95" t="s">
        <v>356</v>
      </c>
      <c r="C21" s="95">
        <v>125000</v>
      </c>
      <c r="D21" s="112" t="s">
        <v>350</v>
      </c>
    </row>
    <row r="22" spans="1:4" ht="18.75">
      <c r="A22" s="86"/>
      <c r="B22" s="95" t="s">
        <v>358</v>
      </c>
      <c r="C22" s="95">
        <v>1357000</v>
      </c>
      <c r="D22" s="112" t="s">
        <v>351</v>
      </c>
    </row>
    <row r="23" spans="1:4" ht="18.75">
      <c r="A23" s="86"/>
      <c r="B23" s="95"/>
      <c r="C23" s="95"/>
      <c r="D23" s="112"/>
    </row>
    <row r="24" spans="1:4" ht="18.75">
      <c r="A24" s="86"/>
      <c r="B24" s="95"/>
      <c r="C24" s="95"/>
      <c r="D24" s="95"/>
    </row>
    <row r="25" spans="1:4" ht="18.75">
      <c r="A25" s="68"/>
      <c r="B25" s="94"/>
      <c r="C25" s="94"/>
      <c r="D25" s="94"/>
    </row>
    <row r="26" spans="1:4" ht="18.75">
      <c r="A26" s="672"/>
      <c r="B26" s="672"/>
      <c r="C26" s="672"/>
      <c r="D26" s="672"/>
    </row>
  </sheetData>
  <sheetProtection/>
  <mergeCells count="2">
    <mergeCell ref="A26:D26"/>
    <mergeCell ref="B1:D1"/>
  </mergeCells>
  <printOptions/>
  <pageMargins left="0.38" right="0.15748031496062992" top="0.1968503937007874" bottom="0.1968503937007874" header="0.15748031496062992" footer="0.15748031496062992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R56"/>
  <sheetViews>
    <sheetView zoomScalePageLayoutView="0" workbookViewId="0" topLeftCell="A1">
      <selection activeCell="F8" sqref="F8"/>
    </sheetView>
  </sheetViews>
  <sheetFormatPr defaultColWidth="9.140625" defaultRowHeight="12.75"/>
  <cols>
    <col min="1" max="1" width="3.7109375" style="13" customWidth="1"/>
    <col min="2" max="2" width="33.00390625" style="91" customWidth="1"/>
    <col min="3" max="3" width="13.421875" style="91" customWidth="1"/>
    <col min="4" max="4" width="13.140625" style="91" customWidth="1"/>
    <col min="5" max="5" width="11.421875" style="91" customWidth="1"/>
    <col min="6" max="6" width="12.7109375" style="91" customWidth="1"/>
    <col min="7" max="7" width="10.8515625" style="91" customWidth="1"/>
    <col min="8" max="10" width="9.140625" style="13" customWidth="1"/>
    <col min="11" max="11" width="15.57421875" style="13" customWidth="1"/>
    <col min="12" max="12" width="14.140625" style="13" customWidth="1"/>
    <col min="13" max="13" width="12.8515625" style="13" customWidth="1"/>
    <col min="14" max="14" width="12.28125" style="13" customWidth="1"/>
    <col min="15" max="15" width="16.00390625" style="13" customWidth="1"/>
    <col min="16" max="16" width="11.7109375" style="13" customWidth="1"/>
    <col min="17" max="17" width="11.421875" style="13" customWidth="1"/>
    <col min="18" max="18" width="11.7109375" style="13" customWidth="1"/>
    <col min="19" max="16384" width="9.140625" style="13" customWidth="1"/>
  </cols>
  <sheetData>
    <row r="1" spans="2:7" ht="21">
      <c r="B1" s="673" t="s">
        <v>362</v>
      </c>
      <c r="C1" s="673"/>
      <c r="D1" s="673"/>
      <c r="E1" s="673"/>
      <c r="F1" s="673"/>
      <c r="G1" s="673"/>
    </row>
    <row r="2" spans="2:7" ht="21">
      <c r="B2" s="47"/>
      <c r="C2" s="229" t="s">
        <v>553</v>
      </c>
      <c r="D2" s="47"/>
      <c r="E2" s="47"/>
      <c r="F2" s="47"/>
      <c r="G2" s="47"/>
    </row>
    <row r="3" spans="1:15" ht="18.75">
      <c r="A3" s="126"/>
      <c r="B3" s="126"/>
      <c r="C3" s="126"/>
      <c r="D3" s="126"/>
      <c r="E3" s="126"/>
      <c r="F3" s="126"/>
      <c r="G3" s="126"/>
      <c r="K3" s="27"/>
      <c r="L3" s="236"/>
      <c r="M3" s="236"/>
      <c r="N3" s="236"/>
      <c r="O3" s="236"/>
    </row>
    <row r="4" spans="1:15" ht="21.75" customHeight="1">
      <c r="A4" s="18" t="s">
        <v>6</v>
      </c>
      <c r="B4" s="132" t="s">
        <v>4</v>
      </c>
      <c r="C4" s="134" t="s">
        <v>361</v>
      </c>
      <c r="D4" s="134" t="s">
        <v>107</v>
      </c>
      <c r="E4" s="134" t="s">
        <v>49</v>
      </c>
      <c r="F4" s="134" t="s">
        <v>2</v>
      </c>
      <c r="G4" s="151" t="s">
        <v>8</v>
      </c>
      <c r="J4" s="13">
        <v>2618175</v>
      </c>
      <c r="K4" s="27"/>
      <c r="L4" s="237">
        <v>1766400</v>
      </c>
      <c r="M4" s="238"/>
      <c r="N4" s="238">
        <v>1763500</v>
      </c>
      <c r="O4" s="239">
        <v>2900</v>
      </c>
    </row>
    <row r="5" spans="1:15" ht="18.75">
      <c r="A5" s="19"/>
      <c r="B5" s="133"/>
      <c r="C5" s="135"/>
      <c r="D5" s="135"/>
      <c r="E5" s="135" t="s">
        <v>499</v>
      </c>
      <c r="F5" s="135"/>
      <c r="G5" s="152" t="s">
        <v>9</v>
      </c>
      <c r="J5" s="13">
        <v>6560</v>
      </c>
      <c r="K5" s="27"/>
      <c r="L5" s="240">
        <v>729200</v>
      </c>
      <c r="M5" s="241">
        <v>182300</v>
      </c>
      <c r="N5" s="241">
        <v>543000</v>
      </c>
      <c r="O5" s="142">
        <v>3900</v>
      </c>
    </row>
    <row r="6" spans="1:16" ht="21">
      <c r="A6" s="131">
        <v>1</v>
      </c>
      <c r="B6" s="222" t="s">
        <v>548</v>
      </c>
      <c r="C6" s="112"/>
      <c r="D6" s="112"/>
      <c r="E6" s="112"/>
      <c r="F6" s="112"/>
      <c r="G6" s="112"/>
      <c r="J6" s="13">
        <f>SUM(J4:J5)</f>
        <v>2624735</v>
      </c>
      <c r="K6" s="45"/>
      <c r="L6" s="240" t="e">
        <f>#REF!</f>
        <v>#REF!</v>
      </c>
      <c r="M6" s="241"/>
      <c r="N6" s="241">
        <v>45993465</v>
      </c>
      <c r="O6" s="142">
        <v>2624735</v>
      </c>
      <c r="P6"/>
    </row>
    <row r="7" spans="1:16" ht="18.75">
      <c r="A7" s="86"/>
      <c r="B7" s="95" t="s">
        <v>549</v>
      </c>
      <c r="C7" s="95">
        <v>8820700</v>
      </c>
      <c r="D7" s="112"/>
      <c r="E7" s="112">
        <v>8575500</v>
      </c>
      <c r="F7" s="112">
        <f>C7-D7-E7</f>
        <v>245200</v>
      </c>
      <c r="G7" s="112"/>
      <c r="K7" s="45">
        <v>45098125</v>
      </c>
      <c r="L7" s="240" t="e">
        <f>#REF!</f>
        <v>#REF!</v>
      </c>
      <c r="M7" s="241"/>
      <c r="N7" s="241"/>
      <c r="O7" s="240">
        <v>4442600</v>
      </c>
      <c r="P7"/>
    </row>
    <row r="8" spans="1:16" ht="18.75">
      <c r="A8" s="86"/>
      <c r="B8" s="322" t="s">
        <v>591</v>
      </c>
      <c r="C8" s="95">
        <v>8764900</v>
      </c>
      <c r="D8" s="112">
        <v>4833200</v>
      </c>
      <c r="E8" s="112">
        <v>3050300</v>
      </c>
      <c r="F8" s="112">
        <f>C8-D8-E8</f>
        <v>881400</v>
      </c>
      <c r="G8" s="112"/>
      <c r="K8" s="45">
        <v>9283500</v>
      </c>
      <c r="L8" s="240" t="e">
        <f>#REF!</f>
        <v>#REF!</v>
      </c>
      <c r="M8" s="241">
        <v>1112700</v>
      </c>
      <c r="N8" s="241">
        <v>147400</v>
      </c>
      <c r="O8" s="142"/>
      <c r="P8"/>
    </row>
    <row r="9" spans="1:16" ht="18.75">
      <c r="A9" s="86"/>
      <c r="B9" s="112"/>
      <c r="C9" s="115"/>
      <c r="D9" s="112"/>
      <c r="E9" s="112"/>
      <c r="F9" s="115"/>
      <c r="G9" s="115"/>
      <c r="K9" s="228">
        <f>SUM(K7:K8)</f>
        <v>54381625</v>
      </c>
      <c r="L9" s="240" t="e">
        <f>#REF!</f>
        <v>#REF!</v>
      </c>
      <c r="M9" s="241">
        <v>196600</v>
      </c>
      <c r="N9" s="241"/>
      <c r="O9" s="142"/>
      <c r="P9"/>
    </row>
    <row r="10" spans="1:16" ht="18.75">
      <c r="A10" s="98"/>
      <c r="B10" s="227" t="s">
        <v>5</v>
      </c>
      <c r="C10" s="113">
        <f>SUM(C7:C8)</f>
        <v>17585600</v>
      </c>
      <c r="D10" s="113">
        <f>SUM(D7:D8)</f>
        <v>4833200</v>
      </c>
      <c r="E10" s="113">
        <f>SUM(E7:E8)</f>
        <v>11625800</v>
      </c>
      <c r="F10" s="113">
        <f>SUM(F7:F8)</f>
        <v>1126600</v>
      </c>
      <c r="G10" s="143"/>
      <c r="K10" s="228" t="s">
        <v>500</v>
      </c>
      <c r="L10" s="45">
        <v>538200</v>
      </c>
      <c r="M10" s="65">
        <v>538200</v>
      </c>
      <c r="N10" s="65"/>
      <c r="O10"/>
      <c r="P10"/>
    </row>
    <row r="11" spans="1:16" ht="18.75">
      <c r="A11" s="86"/>
      <c r="B11" s="112"/>
      <c r="C11" s="115"/>
      <c r="D11" s="115"/>
      <c r="E11" s="115"/>
      <c r="F11" s="115"/>
      <c r="G11" s="115"/>
      <c r="K11" s="45"/>
      <c r="L11" s="45">
        <v>729200</v>
      </c>
      <c r="M11" s="65">
        <v>182300</v>
      </c>
      <c r="N11" s="65">
        <v>361000</v>
      </c>
      <c r="O11">
        <v>185900</v>
      </c>
      <c r="P11"/>
    </row>
    <row r="12" spans="1:16" ht="21">
      <c r="A12" s="86">
        <v>2</v>
      </c>
      <c r="B12" s="225" t="s">
        <v>550</v>
      </c>
      <c r="C12" s="226"/>
      <c r="D12" s="95"/>
      <c r="E12" s="95"/>
      <c r="F12" s="124"/>
      <c r="G12" s="26"/>
      <c r="K12" s="102"/>
      <c r="L12" s="232">
        <v>1766400</v>
      </c>
      <c r="M12" s="233"/>
      <c r="N12" s="233">
        <v>1175500</v>
      </c>
      <c r="O12" s="234">
        <v>590900</v>
      </c>
      <c r="P12" s="137"/>
    </row>
    <row r="13" spans="1:16" ht="18.75">
      <c r="A13" s="86"/>
      <c r="B13" s="95" t="s">
        <v>497</v>
      </c>
      <c r="C13" s="112">
        <v>2753800</v>
      </c>
      <c r="D13" s="112">
        <v>200000</v>
      </c>
      <c r="E13" s="112">
        <v>1152000</v>
      </c>
      <c r="F13" s="112">
        <f>C13-D13-E13</f>
        <v>1401800</v>
      </c>
      <c r="G13" s="108">
        <f>D13*100/C13</f>
        <v>7.262691553489724</v>
      </c>
      <c r="K13" s="102"/>
      <c r="L13" s="102" t="e">
        <f>SUM(L6:L12)</f>
        <v>#REF!</v>
      </c>
      <c r="M13" s="102">
        <f>SUM(M6:M12)</f>
        <v>2029800</v>
      </c>
      <c r="N13" s="102">
        <f>SUM(N6:N12)</f>
        <v>47677365</v>
      </c>
      <c r="O13" s="102">
        <f>SUM(O6:O12)</f>
        <v>7844135</v>
      </c>
      <c r="P13" s="65"/>
    </row>
    <row r="14" spans="1:16" ht="21">
      <c r="A14" s="86"/>
      <c r="B14" s="95" t="s">
        <v>498</v>
      </c>
      <c r="C14" s="115">
        <v>69895600</v>
      </c>
      <c r="D14" s="26">
        <v>4094671.59</v>
      </c>
      <c r="E14" s="95">
        <v>14330300</v>
      </c>
      <c r="F14" s="324">
        <f>C14-D14-E14</f>
        <v>51470628.41</v>
      </c>
      <c r="G14" s="108">
        <f>D14*100/C14</f>
        <v>5.8582680311779285</v>
      </c>
      <c r="J14" s="13" t="s">
        <v>552</v>
      </c>
      <c r="K14" s="102">
        <v>17357400</v>
      </c>
      <c r="L14" s="235">
        <v>4094671.59</v>
      </c>
      <c r="M14" s="211">
        <v>12205000</v>
      </c>
      <c r="N14" s="73">
        <f>K14-L14-M14</f>
        <v>1057728.4100000001</v>
      </c>
      <c r="O14" s="140"/>
      <c r="P14" s="65"/>
    </row>
    <row r="15" spans="1:16" ht="21">
      <c r="A15" s="86"/>
      <c r="B15" s="95"/>
      <c r="C15" s="111"/>
      <c r="D15" s="115"/>
      <c r="E15" s="115"/>
      <c r="F15" s="115"/>
      <c r="G15" s="115"/>
      <c r="K15" s="27">
        <v>10030000</v>
      </c>
      <c r="L15" s="27"/>
      <c r="M15" s="27"/>
      <c r="N15" s="73">
        <f aca="true" t="shared" si="0" ref="N15:N21">K15-L15-M15</f>
        <v>10030000</v>
      </c>
      <c r="O15" s="13" t="s">
        <v>435</v>
      </c>
      <c r="P15" s="14" t="s">
        <v>1</v>
      </c>
    </row>
    <row r="16" spans="1:18" ht="21">
      <c r="A16" s="86"/>
      <c r="B16" s="169" t="s">
        <v>5</v>
      </c>
      <c r="C16" s="113">
        <f>SUM(C13:C15)</f>
        <v>72649400</v>
      </c>
      <c r="D16" s="113">
        <f>SUM(D13:D15)</f>
        <v>4294671.59</v>
      </c>
      <c r="E16" s="113">
        <f>SUM(E13:E15)</f>
        <v>15482300</v>
      </c>
      <c r="F16" s="214">
        <f>SUM(F13:F15)</f>
        <v>52872428.41</v>
      </c>
      <c r="G16" s="143"/>
      <c r="K16" s="27">
        <v>28386500</v>
      </c>
      <c r="L16" s="27"/>
      <c r="M16" s="27">
        <v>1961900</v>
      </c>
      <c r="N16" s="73">
        <f t="shared" si="0"/>
        <v>26424600</v>
      </c>
      <c r="O16" s="91">
        <v>1609200</v>
      </c>
      <c r="P16" s="91"/>
      <c r="Q16" s="91">
        <v>1152000</v>
      </c>
      <c r="R16" s="323">
        <f>O16-P16-Q16</f>
        <v>457200</v>
      </c>
    </row>
    <row r="17" spans="1:18" ht="21">
      <c r="A17" s="86"/>
      <c r="B17" s="230"/>
      <c r="C17" s="115"/>
      <c r="D17" s="115"/>
      <c r="E17" s="115"/>
      <c r="F17" s="115"/>
      <c r="G17" s="223"/>
      <c r="K17" s="27">
        <v>817000</v>
      </c>
      <c r="M17" s="27">
        <v>163400</v>
      </c>
      <c r="N17" s="73">
        <f t="shared" si="0"/>
        <v>653600</v>
      </c>
      <c r="O17" s="91">
        <v>47000</v>
      </c>
      <c r="R17" s="323">
        <f>O17-P17-Q17</f>
        <v>47000</v>
      </c>
    </row>
    <row r="18" spans="1:18" ht="21">
      <c r="A18" s="86">
        <v>3</v>
      </c>
      <c r="B18" s="222" t="s">
        <v>551</v>
      </c>
      <c r="C18" s="95"/>
      <c r="D18" s="95"/>
      <c r="E18" s="95"/>
      <c r="F18" s="95"/>
      <c r="G18" s="26"/>
      <c r="K18" s="27"/>
      <c r="L18" s="27"/>
      <c r="M18" s="57"/>
      <c r="N18" s="73">
        <f t="shared" si="0"/>
        <v>0</v>
      </c>
      <c r="O18" s="13">
        <v>400000</v>
      </c>
      <c r="P18" s="13">
        <v>200000</v>
      </c>
      <c r="R18" s="323">
        <f>O18-P18-Q18</f>
        <v>200000</v>
      </c>
    </row>
    <row r="19" spans="1:18" ht="21">
      <c r="A19" s="86"/>
      <c r="B19" s="231" t="s">
        <v>501</v>
      </c>
      <c r="C19" s="95">
        <v>466927</v>
      </c>
      <c r="D19" s="95">
        <v>125000</v>
      </c>
      <c r="E19" s="95"/>
      <c r="F19" s="95">
        <f>C19-D19</f>
        <v>341927</v>
      </c>
      <c r="G19" s="26">
        <f>D19*100/C19</f>
        <v>26.77078001486314</v>
      </c>
      <c r="K19" s="27">
        <v>824400</v>
      </c>
      <c r="N19" s="73">
        <f t="shared" si="0"/>
        <v>824400</v>
      </c>
      <c r="O19" s="13">
        <v>697600</v>
      </c>
      <c r="R19" s="323">
        <f>O19-P19-Q19</f>
        <v>697600</v>
      </c>
    </row>
    <row r="20" spans="1:14" ht="21">
      <c r="A20" s="86"/>
      <c r="B20" s="231" t="s">
        <v>554</v>
      </c>
      <c r="C20" s="95">
        <v>2996000</v>
      </c>
      <c r="D20" s="95">
        <v>2996000</v>
      </c>
      <c r="E20" s="95"/>
      <c r="F20" s="95">
        <f>C20-D20</f>
        <v>0</v>
      </c>
      <c r="G20" s="26">
        <f>D20*100/C20</f>
        <v>100</v>
      </c>
      <c r="K20" s="27">
        <v>7931000</v>
      </c>
      <c r="L20" s="242"/>
      <c r="N20" s="73">
        <f t="shared" si="0"/>
        <v>7931000</v>
      </c>
    </row>
    <row r="21" spans="1:14" ht="21">
      <c r="A21" s="86"/>
      <c r="B21" s="224"/>
      <c r="C21" s="115"/>
      <c r="D21" s="115"/>
      <c r="E21" s="115"/>
      <c r="F21" s="115"/>
      <c r="G21" s="223"/>
      <c r="K21" s="27">
        <v>4549300</v>
      </c>
      <c r="N21" s="73">
        <f t="shared" si="0"/>
        <v>4549300</v>
      </c>
    </row>
    <row r="22" spans="1:11" ht="18.75">
      <c r="A22" s="86"/>
      <c r="B22" s="169" t="s">
        <v>5</v>
      </c>
      <c r="C22" s="113">
        <f>SUM(C19:C21)</f>
        <v>3462927</v>
      </c>
      <c r="D22" s="113">
        <f>SUM(D19:D21)</f>
        <v>3121000</v>
      </c>
      <c r="E22" s="113">
        <f>SUM(E19:E21)</f>
        <v>0</v>
      </c>
      <c r="F22" s="113">
        <f>SUM(F19:F21)</f>
        <v>341927</v>
      </c>
      <c r="G22" s="143">
        <f>D22*100/C22</f>
        <v>90.1260696514827</v>
      </c>
      <c r="K22" s="27"/>
    </row>
    <row r="23" spans="1:18" ht="18.75">
      <c r="A23" s="86"/>
      <c r="B23" s="112"/>
      <c r="C23" s="112"/>
      <c r="D23" s="112"/>
      <c r="E23" s="112"/>
      <c r="F23" s="112"/>
      <c r="G23" s="112"/>
      <c r="K23" s="27">
        <f>SUM(K14:K22)</f>
        <v>69895600</v>
      </c>
      <c r="L23" s="27">
        <f>SUM(L14:L22)</f>
        <v>4094671.59</v>
      </c>
      <c r="M23" s="91">
        <f>SUM(M14:M22)</f>
        <v>14330300</v>
      </c>
      <c r="N23" s="211">
        <f>SUM(N14:N22)</f>
        <v>51470628.41</v>
      </c>
      <c r="O23" s="323">
        <f>SUM(O16:O22)</f>
        <v>2753800</v>
      </c>
      <c r="P23" s="323">
        <f>SUM(P16:P22)</f>
        <v>200000</v>
      </c>
      <c r="Q23" s="323">
        <f>SUM(Q16:Q22)</f>
        <v>1152000</v>
      </c>
      <c r="R23" s="323">
        <f>SUM(R16:R22)</f>
        <v>1401800</v>
      </c>
    </row>
    <row r="24" spans="1:7" ht="18.75">
      <c r="A24" s="68"/>
      <c r="B24" s="94"/>
      <c r="C24" s="94"/>
      <c r="D24" s="94"/>
      <c r="E24" s="94"/>
      <c r="F24" s="94"/>
      <c r="G24" s="153"/>
    </row>
    <row r="25" spans="1:7" ht="18.75">
      <c r="A25" s="672"/>
      <c r="B25" s="672"/>
      <c r="C25" s="672"/>
      <c r="D25" s="672"/>
      <c r="E25" s="672"/>
      <c r="F25" s="672"/>
      <c r="G25" s="672"/>
    </row>
    <row r="44" ht="19.5" thickBot="1"/>
    <row r="45" ht="21.75" thickBot="1">
      <c r="B45" s="171" t="s">
        <v>430</v>
      </c>
    </row>
    <row r="46" spans="2:5" ht="21">
      <c r="B46" s="170"/>
      <c r="C46" s="170"/>
      <c r="D46" s="170"/>
      <c r="E46" s="170"/>
    </row>
    <row r="47" spans="2:5" ht="21">
      <c r="B47" s="172" t="s">
        <v>431</v>
      </c>
      <c r="C47" s="172"/>
      <c r="D47" s="170"/>
      <c r="E47" s="170"/>
    </row>
    <row r="48" spans="2:5" ht="21">
      <c r="B48" s="172" t="s">
        <v>432</v>
      </c>
      <c r="C48" s="172"/>
      <c r="D48" s="170"/>
      <c r="E48" s="170"/>
    </row>
    <row r="49" spans="2:5" ht="21">
      <c r="B49" s="172"/>
      <c r="C49" s="172"/>
      <c r="D49" s="170"/>
      <c r="E49" s="170"/>
    </row>
    <row r="50" spans="2:5" ht="21">
      <c r="B50" s="172"/>
      <c r="C50" s="172"/>
      <c r="D50" s="170"/>
      <c r="E50" s="170"/>
    </row>
    <row r="51" spans="2:5" ht="21">
      <c r="B51" s="172"/>
      <c r="C51" s="172"/>
      <c r="D51" s="170"/>
      <c r="E51" s="170"/>
    </row>
    <row r="52" spans="2:5" ht="21">
      <c r="B52" s="172"/>
      <c r="C52" s="172"/>
      <c r="D52" s="170"/>
      <c r="E52" s="170"/>
    </row>
    <row r="53" spans="2:5" ht="21">
      <c r="B53" s="172"/>
      <c r="C53" s="172"/>
      <c r="D53" s="170"/>
      <c r="E53" s="170"/>
    </row>
    <row r="54" spans="2:5" ht="21">
      <c r="B54" s="170"/>
      <c r="C54" s="170"/>
      <c r="D54" s="170"/>
      <c r="E54" s="170"/>
    </row>
    <row r="55" spans="2:5" ht="21">
      <c r="B55" s="170"/>
      <c r="C55" s="170"/>
      <c r="D55" s="170"/>
      <c r="E55" s="170"/>
    </row>
    <row r="56" spans="2:5" ht="21">
      <c r="B56" s="170"/>
      <c r="C56" s="170"/>
      <c r="D56" s="170"/>
      <c r="E56" s="170"/>
    </row>
  </sheetData>
  <sheetProtection/>
  <mergeCells count="2">
    <mergeCell ref="B1:G1"/>
    <mergeCell ref="A25:G25"/>
  </mergeCells>
  <printOptions/>
  <pageMargins left="0.35" right="0.23" top="0.6" bottom="0.1968503937007874" header="0.15748031496062992" footer="0.15748031496062992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R58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3.7109375" style="13" customWidth="1"/>
    <col min="2" max="2" width="33.00390625" style="91" customWidth="1"/>
    <col min="3" max="3" width="13.421875" style="91" customWidth="1"/>
    <col min="4" max="4" width="13.140625" style="91" customWidth="1"/>
    <col min="5" max="5" width="11.421875" style="91" customWidth="1"/>
    <col min="6" max="6" width="12.7109375" style="91" customWidth="1"/>
    <col min="7" max="7" width="10.8515625" style="91" customWidth="1"/>
    <col min="8" max="10" width="9.140625" style="13" customWidth="1"/>
    <col min="11" max="11" width="15.57421875" style="13" customWidth="1"/>
    <col min="12" max="12" width="14.140625" style="13" customWidth="1"/>
    <col min="13" max="13" width="12.8515625" style="13" customWidth="1"/>
    <col min="14" max="14" width="15.140625" style="13" customWidth="1"/>
    <col min="15" max="15" width="16.00390625" style="13" customWidth="1"/>
    <col min="16" max="16" width="11.7109375" style="13" customWidth="1"/>
    <col min="17" max="17" width="11.421875" style="13" customWidth="1"/>
    <col min="18" max="18" width="11.7109375" style="13" customWidth="1"/>
    <col min="19" max="16384" width="9.140625" style="13" customWidth="1"/>
  </cols>
  <sheetData>
    <row r="1" spans="2:7" ht="21">
      <c r="B1" s="673" t="s">
        <v>362</v>
      </c>
      <c r="C1" s="673"/>
      <c r="D1" s="673"/>
      <c r="E1" s="673"/>
      <c r="F1" s="673"/>
      <c r="G1" s="673"/>
    </row>
    <row r="2" spans="2:11" ht="21">
      <c r="B2" s="47"/>
      <c r="C2" s="229" t="s">
        <v>596</v>
      </c>
      <c r="D2" s="47"/>
      <c r="E2" s="47"/>
      <c r="F2" s="47"/>
      <c r="G2" s="47"/>
      <c r="K2" s="13">
        <f>7883500-3880800</f>
        <v>4002700</v>
      </c>
    </row>
    <row r="3" spans="1:15" ht="18.75">
      <c r="A3" s="126"/>
      <c r="B3" s="126"/>
      <c r="C3" s="126"/>
      <c r="D3" s="126"/>
      <c r="E3" s="126"/>
      <c r="F3" s="126"/>
      <c r="G3" s="126"/>
      <c r="K3" s="27"/>
      <c r="L3" s="236"/>
      <c r="M3" s="236"/>
      <c r="N3" s="236"/>
      <c r="O3" s="236"/>
    </row>
    <row r="4" spans="1:15" ht="21.75" customHeight="1">
      <c r="A4" s="18" t="s">
        <v>6</v>
      </c>
      <c r="B4" s="132" t="s">
        <v>4</v>
      </c>
      <c r="C4" s="134" t="s">
        <v>361</v>
      </c>
      <c r="D4" s="134" t="s">
        <v>107</v>
      </c>
      <c r="E4" s="134" t="s">
        <v>49</v>
      </c>
      <c r="F4" s="134" t="s">
        <v>2</v>
      </c>
      <c r="G4" s="151" t="s">
        <v>8</v>
      </c>
      <c r="J4" s="13">
        <v>2618175</v>
      </c>
      <c r="K4" s="27"/>
      <c r="L4" s="237">
        <v>1766400</v>
      </c>
      <c r="M4" s="238"/>
      <c r="N4" s="238">
        <v>1763500</v>
      </c>
      <c r="O4" s="239">
        <v>2900</v>
      </c>
    </row>
    <row r="5" spans="1:15" ht="18.75">
      <c r="A5" s="19"/>
      <c r="B5" s="133"/>
      <c r="C5" s="135"/>
      <c r="D5" s="135"/>
      <c r="E5" s="135" t="s">
        <v>499</v>
      </c>
      <c r="F5" s="135"/>
      <c r="G5" s="152" t="s">
        <v>9</v>
      </c>
      <c r="J5" s="13">
        <v>6560</v>
      </c>
      <c r="K5" s="27"/>
      <c r="L5" s="240">
        <v>729200</v>
      </c>
      <c r="M5" s="241">
        <v>182300</v>
      </c>
      <c r="N5" s="241">
        <v>543000</v>
      </c>
      <c r="O5" s="142">
        <v>3900</v>
      </c>
    </row>
    <row r="6" spans="1:16" ht="21">
      <c r="A6" s="131">
        <v>1</v>
      </c>
      <c r="B6" s="222" t="s">
        <v>548</v>
      </c>
      <c r="C6" s="112"/>
      <c r="D6" s="112"/>
      <c r="E6" s="112"/>
      <c r="F6" s="112"/>
      <c r="G6" s="112"/>
      <c r="J6" s="13">
        <f>SUM(J4:J5)</f>
        <v>2624735</v>
      </c>
      <c r="K6" s="45"/>
      <c r="L6" s="240" t="e">
        <f>#REF!</f>
        <v>#REF!</v>
      </c>
      <c r="M6" s="241"/>
      <c r="N6" s="241">
        <v>45993465</v>
      </c>
      <c r="O6" s="142">
        <v>2624735</v>
      </c>
      <c r="P6"/>
    </row>
    <row r="7" spans="1:16" ht="18.75">
      <c r="A7" s="86"/>
      <c r="B7" s="95" t="s">
        <v>549</v>
      </c>
      <c r="C7" s="95">
        <v>8820700</v>
      </c>
      <c r="D7" s="112"/>
      <c r="E7" s="112">
        <v>8575500</v>
      </c>
      <c r="F7" s="112">
        <f>C7-D7-E7</f>
        <v>245200</v>
      </c>
      <c r="G7" s="112">
        <f>D7*100/C7</f>
        <v>0</v>
      </c>
      <c r="K7" s="45">
        <v>45098125</v>
      </c>
      <c r="L7" s="240" t="e">
        <f>#REF!</f>
        <v>#REF!</v>
      </c>
      <c r="M7" s="241"/>
      <c r="N7" s="241"/>
      <c r="O7" s="240">
        <v>4442600</v>
      </c>
      <c r="P7"/>
    </row>
    <row r="8" spans="1:16" ht="18.75">
      <c r="A8" s="86"/>
      <c r="B8" s="322" t="s">
        <v>591</v>
      </c>
      <c r="C8" s="95">
        <v>8764900</v>
      </c>
      <c r="D8" s="112">
        <v>3880800</v>
      </c>
      <c r="E8" s="112">
        <f>C8-D8-F8</f>
        <v>4002700</v>
      </c>
      <c r="F8" s="112">
        <v>881400</v>
      </c>
      <c r="G8" s="192">
        <f>D8*100/C8</f>
        <v>44.276603269860466</v>
      </c>
      <c r="K8" s="45">
        <v>9283500</v>
      </c>
      <c r="L8" s="240" t="e">
        <f>#REF!</f>
        <v>#REF!</v>
      </c>
      <c r="M8" s="241">
        <v>1112700</v>
      </c>
      <c r="N8" s="241">
        <v>147400</v>
      </c>
      <c r="O8" s="142"/>
      <c r="P8"/>
    </row>
    <row r="9" spans="1:16" ht="18.75">
      <c r="A9" s="86"/>
      <c r="B9" s="322"/>
      <c r="C9" s="95"/>
      <c r="D9" s="95"/>
      <c r="E9" s="95"/>
      <c r="F9" s="95"/>
      <c r="G9" s="26"/>
      <c r="K9" s="45"/>
      <c r="L9" s="240"/>
      <c r="M9" s="241"/>
      <c r="N9" s="241"/>
      <c r="O9" s="142"/>
      <c r="P9"/>
    </row>
    <row r="10" spans="1:16" ht="18.75">
      <c r="A10" s="86"/>
      <c r="B10" s="112"/>
      <c r="C10" s="115"/>
      <c r="D10" s="112"/>
      <c r="E10" s="112"/>
      <c r="F10" s="115"/>
      <c r="G10" s="115"/>
      <c r="K10" s="228">
        <f>SUM(K7:K8)</f>
        <v>54381625</v>
      </c>
      <c r="L10" s="240" t="e">
        <f>#REF!</f>
        <v>#REF!</v>
      </c>
      <c r="M10" s="241">
        <v>196600</v>
      </c>
      <c r="N10" s="241"/>
      <c r="O10" s="142"/>
      <c r="P10"/>
    </row>
    <row r="11" spans="1:16" ht="18.75">
      <c r="A11" s="98"/>
      <c r="B11" s="227" t="s">
        <v>5</v>
      </c>
      <c r="C11" s="113">
        <f>SUM(C7:C10)</f>
        <v>17585600</v>
      </c>
      <c r="D11" s="113">
        <f>SUM(D7:D10)</f>
        <v>3880800</v>
      </c>
      <c r="E11" s="113">
        <f>SUM(E7:E10)</f>
        <v>12578200</v>
      </c>
      <c r="F11" s="113">
        <f>SUM(F7:F10)</f>
        <v>1126600</v>
      </c>
      <c r="G11" s="366">
        <f>D11*100/C11</f>
        <v>22.06805568192157</v>
      </c>
      <c r="K11" s="228" t="s">
        <v>500</v>
      </c>
      <c r="L11" s="45">
        <v>538200</v>
      </c>
      <c r="M11" s="65">
        <v>538200</v>
      </c>
      <c r="N11" s="65"/>
      <c r="O11"/>
      <c r="P11"/>
    </row>
    <row r="12" spans="1:16" ht="18.75">
      <c r="A12" s="86"/>
      <c r="B12" s="112"/>
      <c r="C12" s="115"/>
      <c r="D12" s="115"/>
      <c r="E12" s="115"/>
      <c r="F12" s="115"/>
      <c r="G12" s="115"/>
      <c r="K12" s="45"/>
      <c r="L12" s="45">
        <v>729200</v>
      </c>
      <c r="M12" s="65">
        <v>182300</v>
      </c>
      <c r="N12" s="65">
        <v>361000</v>
      </c>
      <c r="O12">
        <v>185900</v>
      </c>
      <c r="P12"/>
    </row>
    <row r="13" spans="1:16" ht="21">
      <c r="A13" s="86">
        <v>2</v>
      </c>
      <c r="B13" s="225" t="s">
        <v>550</v>
      </c>
      <c r="C13" s="226"/>
      <c r="D13" s="95"/>
      <c r="E13" s="95"/>
      <c r="F13" s="124"/>
      <c r="G13" s="26"/>
      <c r="K13" s="102"/>
      <c r="L13" s="232">
        <v>1766400</v>
      </c>
      <c r="M13" s="233"/>
      <c r="N13" s="233">
        <v>1175500</v>
      </c>
      <c r="O13" s="234">
        <v>590900</v>
      </c>
      <c r="P13" s="137"/>
    </row>
    <row r="14" spans="1:16" ht="18.75">
      <c r="A14" s="86"/>
      <c r="B14" s="95" t="s">
        <v>597</v>
      </c>
      <c r="C14" s="112">
        <v>46654400</v>
      </c>
      <c r="D14" s="112">
        <v>0</v>
      </c>
      <c r="E14" s="112">
        <v>27525372</v>
      </c>
      <c r="F14" s="112">
        <f>C14-D14-E14</f>
        <v>19129028</v>
      </c>
      <c r="G14" s="108">
        <f>D14*100/C14</f>
        <v>0</v>
      </c>
      <c r="K14" s="102"/>
      <c r="L14" s="102" t="e">
        <f>SUM(L6:L13)</f>
        <v>#REF!</v>
      </c>
      <c r="M14" s="102">
        <f>SUM(M6:M13)</f>
        <v>2029800</v>
      </c>
      <c r="N14" s="102">
        <f>SUM(N6:N13)</f>
        <v>47677365</v>
      </c>
      <c r="O14" s="102">
        <f>SUM(O6:O13)</f>
        <v>7844135</v>
      </c>
      <c r="P14" s="65"/>
    </row>
    <row r="15" spans="1:16" ht="21">
      <c r="A15" s="86"/>
      <c r="B15" s="95" t="s">
        <v>598</v>
      </c>
      <c r="C15" s="115">
        <v>28108200</v>
      </c>
      <c r="D15" s="95">
        <v>10942100</v>
      </c>
      <c r="E15" s="95">
        <f>C15-D15-F15</f>
        <v>16121600</v>
      </c>
      <c r="F15" s="324">
        <v>1044500</v>
      </c>
      <c r="G15" s="108">
        <f>D15*100/C15</f>
        <v>38.92849773375741</v>
      </c>
      <c r="J15" s="13" t="s">
        <v>552</v>
      </c>
      <c r="K15" s="102">
        <v>17357400</v>
      </c>
      <c r="L15" s="235">
        <v>4094671.59</v>
      </c>
      <c r="M15" s="211">
        <v>12205000</v>
      </c>
      <c r="N15" s="73">
        <f>K15-L15-M15</f>
        <v>1057728.4100000001</v>
      </c>
      <c r="O15" s="140"/>
      <c r="P15" s="65"/>
    </row>
    <row r="16" spans="1:16" ht="21">
      <c r="A16" s="86"/>
      <c r="B16" s="95"/>
      <c r="C16" s="111"/>
      <c r="D16" s="115"/>
      <c r="E16" s="115"/>
      <c r="F16" s="115"/>
      <c r="G16" s="115"/>
      <c r="K16" s="27">
        <v>10030000</v>
      </c>
      <c r="L16" s="27"/>
      <c r="M16" s="27"/>
      <c r="N16" s="73">
        <f aca="true" t="shared" si="0" ref="N16:N23">K16-L16-M16</f>
        <v>10030000</v>
      </c>
      <c r="O16" s="13" t="s">
        <v>435</v>
      </c>
      <c r="P16" s="14" t="s">
        <v>1</v>
      </c>
    </row>
    <row r="17" spans="1:18" ht="21">
      <c r="A17" s="86"/>
      <c r="B17" s="169" t="s">
        <v>5</v>
      </c>
      <c r="C17" s="113">
        <f>SUM(C14:C16)</f>
        <v>74762600</v>
      </c>
      <c r="D17" s="113">
        <f>SUM(D14:D16)</f>
        <v>10942100</v>
      </c>
      <c r="E17" s="113">
        <f>SUM(E14:E16)</f>
        <v>43646972</v>
      </c>
      <c r="F17" s="214">
        <f>SUM(F14:F16)</f>
        <v>20173528</v>
      </c>
      <c r="G17" s="366">
        <f>D17*100/C17</f>
        <v>14.63579383274525</v>
      </c>
      <c r="K17" s="27">
        <v>28386500</v>
      </c>
      <c r="L17" s="27"/>
      <c r="M17" s="27">
        <v>1961900</v>
      </c>
      <c r="N17" s="73">
        <f t="shared" si="0"/>
        <v>26424600</v>
      </c>
      <c r="O17" s="91">
        <v>1609200</v>
      </c>
      <c r="P17" s="91"/>
      <c r="Q17" s="91">
        <v>1152000</v>
      </c>
      <c r="R17" s="323">
        <f>O17-P17-Q17</f>
        <v>457200</v>
      </c>
    </row>
    <row r="18" spans="1:18" ht="21">
      <c r="A18" s="86"/>
      <c r="B18" s="230"/>
      <c r="C18" s="115"/>
      <c r="D18" s="115"/>
      <c r="E18" s="115"/>
      <c r="F18" s="115"/>
      <c r="G18" s="223"/>
      <c r="K18" s="27">
        <v>817000</v>
      </c>
      <c r="M18" s="27">
        <v>163400</v>
      </c>
      <c r="N18" s="73">
        <f t="shared" si="0"/>
        <v>653600</v>
      </c>
      <c r="O18" s="91">
        <v>47000</v>
      </c>
      <c r="R18" s="323">
        <f>O18-P18-Q18</f>
        <v>47000</v>
      </c>
    </row>
    <row r="19" spans="1:18" ht="21">
      <c r="A19" s="86">
        <v>3</v>
      </c>
      <c r="B19" s="222" t="s">
        <v>551</v>
      </c>
      <c r="C19" s="95"/>
      <c r="D19" s="95"/>
      <c r="E19" s="95"/>
      <c r="F19" s="95"/>
      <c r="G19" s="26"/>
      <c r="K19" s="27"/>
      <c r="L19" s="27"/>
      <c r="M19" s="57"/>
      <c r="N19" s="73">
        <f t="shared" si="0"/>
        <v>0</v>
      </c>
      <c r="O19" s="13">
        <v>400000</v>
      </c>
      <c r="P19" s="13">
        <v>200000</v>
      </c>
      <c r="R19" s="323">
        <f>O19-P19-Q19</f>
        <v>200000</v>
      </c>
    </row>
    <row r="20" spans="1:18" ht="21">
      <c r="A20" s="86"/>
      <c r="B20" s="231" t="s">
        <v>501</v>
      </c>
      <c r="C20" s="95">
        <v>1178427</v>
      </c>
      <c r="D20" s="95">
        <v>739022</v>
      </c>
      <c r="E20" s="95"/>
      <c r="F20" s="95">
        <f>C20-D20</f>
        <v>439405</v>
      </c>
      <c r="G20" s="26">
        <f>D20*100/C20</f>
        <v>62.712582111577554</v>
      </c>
      <c r="K20" s="27">
        <v>824400</v>
      </c>
      <c r="N20" s="73">
        <f t="shared" si="0"/>
        <v>824400</v>
      </c>
      <c r="O20" s="13">
        <v>697600</v>
      </c>
      <c r="R20" s="323">
        <f>O20-P20-Q20</f>
        <v>697600</v>
      </c>
    </row>
    <row r="21" spans="1:18" ht="21">
      <c r="A21" s="86"/>
      <c r="B21" s="231" t="s">
        <v>595</v>
      </c>
      <c r="C21" s="95"/>
      <c r="D21" s="95"/>
      <c r="E21" s="95"/>
      <c r="F21" s="95"/>
      <c r="G21" s="26"/>
      <c r="K21" s="27"/>
      <c r="N21" s="73"/>
      <c r="R21" s="323"/>
    </row>
    <row r="22" spans="1:14" ht="21">
      <c r="A22" s="86"/>
      <c r="B22" s="322" t="s">
        <v>594</v>
      </c>
      <c r="C22" s="95">
        <v>2996000</v>
      </c>
      <c r="D22" s="95">
        <v>2996000</v>
      </c>
      <c r="E22" s="95"/>
      <c r="F22" s="95">
        <f>C22-D22</f>
        <v>0</v>
      </c>
      <c r="G22" s="26">
        <f>D22*100/C22</f>
        <v>100</v>
      </c>
      <c r="K22" s="27">
        <v>7931000</v>
      </c>
      <c r="L22" s="242"/>
      <c r="N22" s="73">
        <f t="shared" si="0"/>
        <v>7931000</v>
      </c>
    </row>
    <row r="23" spans="1:14" ht="21">
      <c r="A23" s="86"/>
      <c r="B23" s="224"/>
      <c r="C23" s="115"/>
      <c r="D23" s="115"/>
      <c r="E23" s="115"/>
      <c r="F23" s="115"/>
      <c r="G23" s="223"/>
      <c r="K23" s="27">
        <v>4549300</v>
      </c>
      <c r="N23" s="73">
        <f t="shared" si="0"/>
        <v>4549300</v>
      </c>
    </row>
    <row r="24" spans="1:11" ht="18.75">
      <c r="A24" s="86"/>
      <c r="B24" s="169" t="s">
        <v>5</v>
      </c>
      <c r="C24" s="113">
        <f>SUM(C20:C23)</f>
        <v>4174427</v>
      </c>
      <c r="D24" s="113">
        <f>SUM(D20:D23)</f>
        <v>3735022</v>
      </c>
      <c r="E24" s="113">
        <f>SUM(E20:E23)</f>
        <v>0</v>
      </c>
      <c r="F24" s="113">
        <f>SUM(F20:F23)</f>
        <v>439405</v>
      </c>
      <c r="G24" s="143">
        <f>D24*100/C24</f>
        <v>89.47388467926257</v>
      </c>
      <c r="K24" s="27"/>
    </row>
    <row r="25" spans="1:18" ht="18.75">
      <c r="A25" s="86"/>
      <c r="B25" s="112"/>
      <c r="C25" s="112"/>
      <c r="D25" s="112"/>
      <c r="E25" s="112"/>
      <c r="F25" s="112"/>
      <c r="G25" s="112"/>
      <c r="K25" s="27">
        <f>SUM(K15:K24)</f>
        <v>69895600</v>
      </c>
      <c r="L25" s="27">
        <f>SUM(L15:L24)</f>
        <v>4094671.59</v>
      </c>
      <c r="M25" s="91">
        <f>SUM(M15:M24)</f>
        <v>14330300</v>
      </c>
      <c r="N25" s="211">
        <f>SUM(N15:N24)</f>
        <v>51470628.41</v>
      </c>
      <c r="O25" s="323">
        <f>SUM(O17:O24)</f>
        <v>2753800</v>
      </c>
      <c r="P25" s="323">
        <f>SUM(P17:P24)</f>
        <v>200000</v>
      </c>
      <c r="Q25" s="323">
        <f>SUM(Q17:Q24)</f>
        <v>1152000</v>
      </c>
      <c r="R25" s="323">
        <f>SUM(R17:R24)</f>
        <v>1401800</v>
      </c>
    </row>
    <row r="26" spans="1:15" ht="18.75">
      <c r="A26" s="68"/>
      <c r="B26" s="94"/>
      <c r="C26" s="94"/>
      <c r="D26" s="94"/>
      <c r="E26" s="94"/>
      <c r="F26" s="94"/>
      <c r="G26" s="153"/>
      <c r="N26" s="13" t="s">
        <v>1</v>
      </c>
      <c r="O26" s="13" t="s">
        <v>593</v>
      </c>
    </row>
    <row r="27" spans="1:15" ht="18.75">
      <c r="A27" s="672"/>
      <c r="B27" s="672"/>
      <c r="C27" s="672"/>
      <c r="D27" s="672"/>
      <c r="E27" s="672"/>
      <c r="F27" s="672"/>
      <c r="G27" s="672"/>
      <c r="N27" s="27"/>
      <c r="O27" s="27">
        <v>19576200</v>
      </c>
    </row>
    <row r="28" spans="14:15" ht="18.75">
      <c r="N28" s="27">
        <v>4094671.59</v>
      </c>
      <c r="O28" s="27">
        <v>12208000</v>
      </c>
    </row>
    <row r="29" spans="11:15" ht="18.75">
      <c r="K29" s="13" t="s">
        <v>1</v>
      </c>
      <c r="L29" s="13" t="s">
        <v>593</v>
      </c>
      <c r="N29" s="27">
        <v>326800</v>
      </c>
      <c r="O29" s="27">
        <v>490200</v>
      </c>
    </row>
    <row r="30" spans="11:15" ht="18.75">
      <c r="K30" s="27">
        <v>1471400</v>
      </c>
      <c r="L30" s="27">
        <v>137800</v>
      </c>
      <c r="N30" s="27">
        <v>824400</v>
      </c>
      <c r="O30" s="27"/>
    </row>
    <row r="31" spans="11:15" ht="18.75">
      <c r="K31" s="27">
        <v>1418400</v>
      </c>
      <c r="L31" s="27">
        <v>694800</v>
      </c>
      <c r="N31" s="27">
        <v>5730400</v>
      </c>
      <c r="O31" s="27">
        <v>2022100</v>
      </c>
    </row>
    <row r="32" spans="11:15" ht="18.75">
      <c r="K32" s="27">
        <v>139600</v>
      </c>
      <c r="L32" s="27">
        <v>558000</v>
      </c>
      <c r="N32" s="27">
        <v>2899300</v>
      </c>
      <c r="O32" s="27">
        <v>1550000</v>
      </c>
    </row>
    <row r="33" spans="11:15" ht="18.75">
      <c r="K33" s="27">
        <v>47000</v>
      </c>
      <c r="L33" s="27"/>
      <c r="N33" s="27"/>
      <c r="O33" s="27"/>
    </row>
    <row r="34" spans="11:15" ht="18.75">
      <c r="K34" s="27">
        <v>400000</v>
      </c>
      <c r="L34" s="27"/>
      <c r="N34" s="27">
        <f>SUM(N27:N33)</f>
        <v>13875571.59</v>
      </c>
      <c r="O34" s="27">
        <f>SUM(O27:O33)</f>
        <v>35846500</v>
      </c>
    </row>
    <row r="35" spans="11:15" ht="18.75">
      <c r="K35" s="27"/>
      <c r="L35" s="27"/>
      <c r="N35" s="27"/>
      <c r="O35" s="27"/>
    </row>
    <row r="36" spans="11:15" ht="18.75">
      <c r="K36" s="27">
        <f>SUM(K30:K35)</f>
        <v>3476400</v>
      </c>
      <c r="L36" s="27">
        <f>SUM(L30:L35)</f>
        <v>1390600</v>
      </c>
      <c r="N36" s="27"/>
      <c r="O36" s="27"/>
    </row>
    <row r="37" spans="11:15" ht="18.75">
      <c r="K37" s="27"/>
      <c r="L37" s="27"/>
      <c r="N37" s="27"/>
      <c r="O37" s="27"/>
    </row>
    <row r="38" spans="11:12" ht="18.75">
      <c r="K38" s="27"/>
      <c r="L38" s="27"/>
    </row>
    <row r="46" spans="1:18" s="91" customFormat="1" ht="19.5" thickBot="1">
      <c r="A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</row>
    <row r="47" spans="1:18" s="91" customFormat="1" ht="21.75" thickBot="1">
      <c r="A47" s="13"/>
      <c r="B47" s="171" t="s">
        <v>430</v>
      </c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</row>
    <row r="48" spans="1:18" s="91" customFormat="1" ht="21">
      <c r="A48" s="13"/>
      <c r="B48" s="170"/>
      <c r="C48" s="170"/>
      <c r="D48" s="170"/>
      <c r="E48" s="170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</row>
    <row r="49" spans="1:18" s="91" customFormat="1" ht="21">
      <c r="A49" s="13"/>
      <c r="B49" s="172" t="s">
        <v>431</v>
      </c>
      <c r="C49" s="172"/>
      <c r="D49" s="170"/>
      <c r="E49" s="170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</row>
    <row r="50" spans="1:18" s="91" customFormat="1" ht="21">
      <c r="A50" s="13"/>
      <c r="B50" s="172" t="s">
        <v>432</v>
      </c>
      <c r="C50" s="172"/>
      <c r="D50" s="170"/>
      <c r="E50" s="170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</row>
    <row r="51" spans="1:18" s="91" customFormat="1" ht="21">
      <c r="A51" s="13"/>
      <c r="B51" s="172"/>
      <c r="C51" s="172"/>
      <c r="D51" s="170"/>
      <c r="E51" s="170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</row>
    <row r="52" spans="1:18" s="91" customFormat="1" ht="21">
      <c r="A52" s="13"/>
      <c r="B52" s="172"/>
      <c r="C52" s="172"/>
      <c r="D52" s="170"/>
      <c r="E52" s="170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</row>
    <row r="53" spans="1:18" s="91" customFormat="1" ht="21">
      <c r="A53" s="13"/>
      <c r="B53" s="172"/>
      <c r="C53" s="172"/>
      <c r="D53" s="170"/>
      <c r="E53" s="170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</row>
    <row r="54" spans="1:18" s="91" customFormat="1" ht="21">
      <c r="A54" s="13"/>
      <c r="B54" s="172"/>
      <c r="C54" s="172"/>
      <c r="D54" s="170"/>
      <c r="E54" s="170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</row>
    <row r="55" spans="1:18" s="91" customFormat="1" ht="21">
      <c r="A55" s="13"/>
      <c r="B55" s="172"/>
      <c r="C55" s="172"/>
      <c r="D55" s="170"/>
      <c r="E55" s="170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</row>
    <row r="56" spans="1:18" s="91" customFormat="1" ht="21">
      <c r="A56" s="13"/>
      <c r="B56" s="170"/>
      <c r="C56" s="170"/>
      <c r="D56" s="170"/>
      <c r="E56" s="170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</row>
    <row r="57" spans="1:18" s="91" customFormat="1" ht="21">
      <c r="A57" s="13"/>
      <c r="B57" s="170"/>
      <c r="C57" s="170"/>
      <c r="D57" s="170"/>
      <c r="E57" s="170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</row>
    <row r="58" spans="1:18" s="91" customFormat="1" ht="21">
      <c r="A58" s="13"/>
      <c r="B58" s="170"/>
      <c r="C58" s="170"/>
      <c r="D58" s="170"/>
      <c r="E58" s="170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</row>
  </sheetData>
  <sheetProtection/>
  <mergeCells count="2">
    <mergeCell ref="B1:G1"/>
    <mergeCell ref="A27:G27"/>
  </mergeCells>
  <printOptions/>
  <pageMargins left="0.35" right="0.29" top="0.6" bottom="0.1968503937007874" header="0.15748031496062992" footer="0.15748031496062992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R57"/>
  <sheetViews>
    <sheetView zoomScalePageLayoutView="0" workbookViewId="0" topLeftCell="A1">
      <selection activeCell="D14" sqref="D14:D15"/>
    </sheetView>
  </sheetViews>
  <sheetFormatPr defaultColWidth="9.140625" defaultRowHeight="12.75"/>
  <cols>
    <col min="1" max="1" width="3.7109375" style="13" customWidth="1"/>
    <col min="2" max="2" width="33.00390625" style="91" customWidth="1"/>
    <col min="3" max="3" width="13.421875" style="91" customWidth="1"/>
    <col min="4" max="4" width="13.140625" style="91" customWidth="1"/>
    <col min="5" max="5" width="11.421875" style="91" customWidth="1"/>
    <col min="6" max="6" width="12.7109375" style="91" customWidth="1"/>
    <col min="7" max="7" width="10.8515625" style="91" customWidth="1"/>
    <col min="8" max="10" width="9.140625" style="13" customWidth="1"/>
    <col min="11" max="11" width="15.57421875" style="13" customWidth="1"/>
    <col min="12" max="12" width="14.140625" style="13" customWidth="1"/>
    <col min="13" max="13" width="12.8515625" style="13" customWidth="1"/>
    <col min="14" max="14" width="15.140625" style="13" customWidth="1"/>
    <col min="15" max="15" width="16.00390625" style="13" customWidth="1"/>
    <col min="16" max="16" width="11.7109375" style="13" customWidth="1"/>
    <col min="17" max="17" width="11.421875" style="13" customWidth="1"/>
    <col min="18" max="18" width="11.7109375" style="13" customWidth="1"/>
    <col min="19" max="16384" width="9.140625" style="13" customWidth="1"/>
  </cols>
  <sheetData>
    <row r="1" spans="2:7" ht="21">
      <c r="B1" s="673" t="s">
        <v>362</v>
      </c>
      <c r="C1" s="673"/>
      <c r="D1" s="673"/>
      <c r="E1" s="673"/>
      <c r="F1" s="673"/>
      <c r="G1" s="673"/>
    </row>
    <row r="2" spans="2:7" ht="21">
      <c r="B2" s="47"/>
      <c r="C2" s="229" t="s">
        <v>592</v>
      </c>
      <c r="D2" s="47"/>
      <c r="E2" s="47"/>
      <c r="F2" s="47"/>
      <c r="G2" s="47"/>
    </row>
    <row r="3" spans="1:15" ht="18.75">
      <c r="A3" s="126"/>
      <c r="B3" s="126"/>
      <c r="C3" s="126"/>
      <c r="D3" s="126"/>
      <c r="E3" s="126"/>
      <c r="F3" s="126"/>
      <c r="G3" s="126"/>
      <c r="K3" s="27"/>
      <c r="L3" s="236"/>
      <c r="M3" s="236"/>
      <c r="N3" s="236"/>
      <c r="O3" s="236"/>
    </row>
    <row r="4" spans="1:15" ht="21.75" customHeight="1">
      <c r="A4" s="18" t="s">
        <v>6</v>
      </c>
      <c r="B4" s="132" t="s">
        <v>4</v>
      </c>
      <c r="C4" s="134" t="s">
        <v>361</v>
      </c>
      <c r="D4" s="134" t="s">
        <v>107</v>
      </c>
      <c r="E4" s="134" t="s">
        <v>49</v>
      </c>
      <c r="F4" s="134" t="s">
        <v>2</v>
      </c>
      <c r="G4" s="151" t="s">
        <v>8</v>
      </c>
      <c r="J4" s="13">
        <v>2618175</v>
      </c>
      <c r="K4" s="27"/>
      <c r="L4" s="237">
        <v>1766400</v>
      </c>
      <c r="M4" s="238"/>
      <c r="N4" s="238">
        <v>1763500</v>
      </c>
      <c r="O4" s="239">
        <v>2900</v>
      </c>
    </row>
    <row r="5" spans="1:15" ht="18.75">
      <c r="A5" s="19"/>
      <c r="B5" s="133"/>
      <c r="C5" s="135"/>
      <c r="D5" s="135"/>
      <c r="E5" s="135" t="s">
        <v>499</v>
      </c>
      <c r="F5" s="135"/>
      <c r="G5" s="152" t="s">
        <v>9</v>
      </c>
      <c r="J5" s="13">
        <v>6560</v>
      </c>
      <c r="K5" s="27"/>
      <c r="L5" s="240">
        <v>729200</v>
      </c>
      <c r="M5" s="241">
        <v>182300</v>
      </c>
      <c r="N5" s="241">
        <v>543000</v>
      </c>
      <c r="O5" s="142">
        <v>3900</v>
      </c>
    </row>
    <row r="6" spans="1:16" ht="21">
      <c r="A6" s="131">
        <v>1</v>
      </c>
      <c r="B6" s="222" t="s">
        <v>548</v>
      </c>
      <c r="C6" s="112"/>
      <c r="D6" s="112"/>
      <c r="E6" s="112"/>
      <c r="F6" s="112"/>
      <c r="G6" s="112"/>
      <c r="J6" s="13">
        <f>SUM(J4:J5)</f>
        <v>2624735</v>
      </c>
      <c r="K6" s="45"/>
      <c r="L6" s="240" t="e">
        <f>#REF!</f>
        <v>#REF!</v>
      </c>
      <c r="M6" s="241"/>
      <c r="N6" s="241">
        <v>45993465</v>
      </c>
      <c r="O6" s="142">
        <v>2624735</v>
      </c>
      <c r="P6"/>
    </row>
    <row r="7" spans="1:16" ht="18.75">
      <c r="A7" s="86"/>
      <c r="B7" s="95" t="s">
        <v>549</v>
      </c>
      <c r="C7" s="95">
        <v>8820700</v>
      </c>
      <c r="D7" s="112"/>
      <c r="E7" s="112">
        <v>8575500</v>
      </c>
      <c r="F7" s="112">
        <f>C7-D7-E7</f>
        <v>245200</v>
      </c>
      <c r="G7" s="112">
        <f>D7*100/C7</f>
        <v>0</v>
      </c>
      <c r="K7" s="45">
        <v>45098125</v>
      </c>
      <c r="L7" s="240" t="e">
        <f>#REF!</f>
        <v>#REF!</v>
      </c>
      <c r="M7" s="241"/>
      <c r="N7" s="241"/>
      <c r="O7" s="240">
        <v>4442600</v>
      </c>
      <c r="P7"/>
    </row>
    <row r="8" spans="1:16" ht="18.75">
      <c r="A8" s="86"/>
      <c r="B8" s="322" t="s">
        <v>591</v>
      </c>
      <c r="C8" s="95">
        <v>8764900</v>
      </c>
      <c r="D8" s="112">
        <v>4833200</v>
      </c>
      <c r="E8" s="112">
        <v>3050300</v>
      </c>
      <c r="F8" s="112">
        <f>C8-D8-E8</f>
        <v>881400</v>
      </c>
      <c r="G8" s="192">
        <f>D8*100/C8</f>
        <v>55.14267133680932</v>
      </c>
      <c r="K8" s="45">
        <v>9283500</v>
      </c>
      <c r="L8" s="240" t="e">
        <f>#REF!</f>
        <v>#REF!</v>
      </c>
      <c r="M8" s="241">
        <v>1112700</v>
      </c>
      <c r="N8" s="241">
        <v>147400</v>
      </c>
      <c r="O8" s="142"/>
      <c r="P8"/>
    </row>
    <row r="9" spans="1:16" ht="18.75">
      <c r="A9" s="86"/>
      <c r="B9" s="322" t="s">
        <v>594</v>
      </c>
      <c r="C9" s="95">
        <v>2996000</v>
      </c>
      <c r="D9" s="95">
        <v>2996000</v>
      </c>
      <c r="E9" s="95"/>
      <c r="F9" s="95">
        <f>C9-D9</f>
        <v>0</v>
      </c>
      <c r="G9" s="108">
        <f>D9*100/C9</f>
        <v>100</v>
      </c>
      <c r="K9" s="45"/>
      <c r="L9" s="240"/>
      <c r="M9" s="241"/>
      <c r="N9" s="241"/>
      <c r="O9" s="142"/>
      <c r="P9"/>
    </row>
    <row r="10" spans="1:16" ht="18.75">
      <c r="A10" s="86"/>
      <c r="B10" s="112"/>
      <c r="C10" s="115"/>
      <c r="D10" s="112"/>
      <c r="E10" s="112"/>
      <c r="F10" s="115"/>
      <c r="G10" s="115"/>
      <c r="K10" s="228">
        <f>SUM(K7:K8)</f>
        <v>54381625</v>
      </c>
      <c r="L10" s="240" t="e">
        <f>#REF!</f>
        <v>#REF!</v>
      </c>
      <c r="M10" s="241">
        <v>196600</v>
      </c>
      <c r="N10" s="241"/>
      <c r="O10" s="142"/>
      <c r="P10"/>
    </row>
    <row r="11" spans="1:16" ht="18.75">
      <c r="A11" s="98"/>
      <c r="B11" s="227" t="s">
        <v>5</v>
      </c>
      <c r="C11" s="113">
        <f>SUM(C7:C10)</f>
        <v>20581600</v>
      </c>
      <c r="D11" s="113">
        <f>SUM(D7:D10)</f>
        <v>7829200</v>
      </c>
      <c r="E11" s="113">
        <f>SUM(E7:E10)</f>
        <v>11625800</v>
      </c>
      <c r="F11" s="113">
        <f>SUM(F7:F10)</f>
        <v>1126600</v>
      </c>
      <c r="G11" s="366">
        <f>D11*100/C11</f>
        <v>38.039802542076416</v>
      </c>
      <c r="K11" s="228" t="s">
        <v>500</v>
      </c>
      <c r="L11" s="45">
        <v>538200</v>
      </c>
      <c r="M11" s="65">
        <v>538200</v>
      </c>
      <c r="N11" s="65"/>
      <c r="O11"/>
      <c r="P11"/>
    </row>
    <row r="12" spans="1:16" ht="18.75">
      <c r="A12" s="86"/>
      <c r="B12" s="112"/>
      <c r="C12" s="115"/>
      <c r="D12" s="115"/>
      <c r="E12" s="115"/>
      <c r="F12" s="115"/>
      <c r="G12" s="115"/>
      <c r="K12" s="45"/>
      <c r="L12" s="45">
        <v>729200</v>
      </c>
      <c r="M12" s="65">
        <v>182300</v>
      </c>
      <c r="N12" s="65">
        <v>361000</v>
      </c>
      <c r="O12">
        <v>185900</v>
      </c>
      <c r="P12"/>
    </row>
    <row r="13" spans="1:16" ht="21">
      <c r="A13" s="86">
        <v>2</v>
      </c>
      <c r="B13" s="225" t="s">
        <v>550</v>
      </c>
      <c r="C13" s="226"/>
      <c r="D13" s="95"/>
      <c r="E13" s="95"/>
      <c r="F13" s="124"/>
      <c r="G13" s="26"/>
      <c r="K13" s="102"/>
      <c r="L13" s="232">
        <v>1766400</v>
      </c>
      <c r="M13" s="233"/>
      <c r="N13" s="233">
        <v>1175500</v>
      </c>
      <c r="O13" s="234">
        <v>590900</v>
      </c>
      <c r="P13" s="137"/>
    </row>
    <row r="14" spans="1:16" ht="18.75">
      <c r="A14" s="86"/>
      <c r="B14" s="95" t="s">
        <v>497</v>
      </c>
      <c r="C14" s="112">
        <v>4867000</v>
      </c>
      <c r="D14" s="112">
        <v>3476400</v>
      </c>
      <c r="E14" s="112">
        <v>1390600</v>
      </c>
      <c r="F14" s="112">
        <f>C14-D14-E14</f>
        <v>0</v>
      </c>
      <c r="G14" s="108">
        <f>D14*100/C14</f>
        <v>71.42798438463119</v>
      </c>
      <c r="K14" s="102"/>
      <c r="L14" s="102" t="e">
        <f>SUM(L6:L13)</f>
        <v>#REF!</v>
      </c>
      <c r="M14" s="102">
        <f>SUM(M6:M13)</f>
        <v>2029800</v>
      </c>
      <c r="N14" s="102">
        <f>SUM(N6:N13)</f>
        <v>47677365</v>
      </c>
      <c r="O14" s="102">
        <f>SUM(O6:O13)</f>
        <v>7844135</v>
      </c>
      <c r="P14" s="65"/>
    </row>
    <row r="15" spans="1:16" ht="21">
      <c r="A15" s="86"/>
      <c r="B15" s="95" t="s">
        <v>498</v>
      </c>
      <c r="C15" s="115">
        <v>69895600</v>
      </c>
      <c r="D15" s="26">
        <v>13875571.59</v>
      </c>
      <c r="E15" s="95">
        <v>35846500</v>
      </c>
      <c r="F15" s="324">
        <f>C15-D15-E15</f>
        <v>20173528.409999996</v>
      </c>
      <c r="G15" s="108">
        <f>D15*100/C15</f>
        <v>19.851852748957015</v>
      </c>
      <c r="J15" s="13" t="s">
        <v>552</v>
      </c>
      <c r="K15" s="102">
        <v>17357400</v>
      </c>
      <c r="L15" s="235">
        <v>4094671.59</v>
      </c>
      <c r="M15" s="211">
        <v>12205000</v>
      </c>
      <c r="N15" s="73">
        <f>K15-L15-M15</f>
        <v>1057728.4100000001</v>
      </c>
      <c r="O15" s="140"/>
      <c r="P15" s="65"/>
    </row>
    <row r="16" spans="1:16" ht="21">
      <c r="A16" s="86"/>
      <c r="B16" s="95"/>
      <c r="C16" s="111"/>
      <c r="D16" s="115"/>
      <c r="E16" s="115"/>
      <c r="F16" s="115"/>
      <c r="G16" s="115"/>
      <c r="K16" s="27">
        <v>10030000</v>
      </c>
      <c r="L16" s="27"/>
      <c r="M16" s="27"/>
      <c r="N16" s="73">
        <f aca="true" t="shared" si="0" ref="N16:N22">K16-L16-M16</f>
        <v>10030000</v>
      </c>
      <c r="O16" s="13" t="s">
        <v>435</v>
      </c>
      <c r="P16" s="14" t="s">
        <v>1</v>
      </c>
    </row>
    <row r="17" spans="1:18" ht="21">
      <c r="A17" s="86"/>
      <c r="B17" s="169" t="s">
        <v>5</v>
      </c>
      <c r="C17" s="113">
        <f>SUM(C14:C16)</f>
        <v>74762600</v>
      </c>
      <c r="D17" s="113">
        <f>SUM(D14:D16)</f>
        <v>17351971.59</v>
      </c>
      <c r="E17" s="113">
        <f>SUM(E14:E16)</f>
        <v>37237100</v>
      </c>
      <c r="F17" s="214">
        <f>SUM(F14:F16)</f>
        <v>20173528.409999996</v>
      </c>
      <c r="G17" s="366">
        <f>D17*100/C17</f>
        <v>23.209427695130987</v>
      </c>
      <c r="K17" s="27">
        <v>28386500</v>
      </c>
      <c r="L17" s="27"/>
      <c r="M17" s="27">
        <v>1961900</v>
      </c>
      <c r="N17" s="73">
        <f t="shared" si="0"/>
        <v>26424600</v>
      </c>
      <c r="O17" s="91">
        <v>1609200</v>
      </c>
      <c r="P17" s="91"/>
      <c r="Q17" s="91">
        <v>1152000</v>
      </c>
      <c r="R17" s="323">
        <f>O17-P17-Q17</f>
        <v>457200</v>
      </c>
    </row>
    <row r="18" spans="1:18" ht="21">
      <c r="A18" s="86"/>
      <c r="B18" s="230"/>
      <c r="C18" s="115"/>
      <c r="D18" s="115"/>
      <c r="E18" s="115"/>
      <c r="F18" s="115"/>
      <c r="G18" s="223"/>
      <c r="K18" s="27">
        <v>817000</v>
      </c>
      <c r="M18" s="27">
        <v>163400</v>
      </c>
      <c r="N18" s="73">
        <f t="shared" si="0"/>
        <v>653600</v>
      </c>
      <c r="O18" s="91">
        <v>47000</v>
      </c>
      <c r="R18" s="323">
        <f>O18-P18-Q18</f>
        <v>47000</v>
      </c>
    </row>
    <row r="19" spans="1:18" ht="21">
      <c r="A19" s="86">
        <v>3</v>
      </c>
      <c r="B19" s="222" t="s">
        <v>551</v>
      </c>
      <c r="C19" s="95"/>
      <c r="D19" s="95"/>
      <c r="E19" s="95"/>
      <c r="F19" s="95"/>
      <c r="G19" s="26"/>
      <c r="K19" s="27"/>
      <c r="L19" s="27"/>
      <c r="M19" s="57"/>
      <c r="N19" s="73">
        <f t="shared" si="0"/>
        <v>0</v>
      </c>
      <c r="O19" s="13">
        <v>400000</v>
      </c>
      <c r="P19" s="13">
        <v>200000</v>
      </c>
      <c r="R19" s="323">
        <f>O19-P19-Q19</f>
        <v>200000</v>
      </c>
    </row>
    <row r="20" spans="1:18" ht="21">
      <c r="A20" s="86"/>
      <c r="B20" s="231" t="s">
        <v>501</v>
      </c>
      <c r="C20" s="95">
        <v>1178427</v>
      </c>
      <c r="D20" s="95">
        <v>739022</v>
      </c>
      <c r="E20" s="95"/>
      <c r="F20" s="95">
        <f>C20-D20</f>
        <v>439405</v>
      </c>
      <c r="G20" s="26">
        <f>D20*100/C20</f>
        <v>62.712582111577554</v>
      </c>
      <c r="K20" s="27">
        <v>824400</v>
      </c>
      <c r="N20" s="73">
        <f t="shared" si="0"/>
        <v>824400</v>
      </c>
      <c r="O20" s="13">
        <v>697600</v>
      </c>
      <c r="R20" s="323">
        <f>O20-P20-Q20</f>
        <v>697600</v>
      </c>
    </row>
    <row r="21" spans="1:14" ht="21">
      <c r="A21" s="86"/>
      <c r="B21" s="231"/>
      <c r="C21" s="95"/>
      <c r="D21" s="95"/>
      <c r="E21" s="95"/>
      <c r="F21" s="95"/>
      <c r="G21" s="26"/>
      <c r="K21" s="27">
        <v>7931000</v>
      </c>
      <c r="L21" s="242"/>
      <c r="N21" s="73">
        <f t="shared" si="0"/>
        <v>7931000</v>
      </c>
    </row>
    <row r="22" spans="1:14" ht="21">
      <c r="A22" s="86"/>
      <c r="B22" s="224"/>
      <c r="C22" s="115"/>
      <c r="D22" s="115"/>
      <c r="E22" s="115"/>
      <c r="F22" s="115"/>
      <c r="G22" s="223"/>
      <c r="K22" s="27">
        <v>4549300</v>
      </c>
      <c r="N22" s="73">
        <f t="shared" si="0"/>
        <v>4549300</v>
      </c>
    </row>
    <row r="23" spans="1:11" ht="18.75">
      <c r="A23" s="86"/>
      <c r="B23" s="169" t="s">
        <v>5</v>
      </c>
      <c r="C23" s="113">
        <f>SUM(C20:C22)</f>
        <v>1178427</v>
      </c>
      <c r="D23" s="113">
        <f>SUM(D20:D22)</f>
        <v>739022</v>
      </c>
      <c r="E23" s="113">
        <f>SUM(E20:E22)</f>
        <v>0</v>
      </c>
      <c r="F23" s="113">
        <f>SUM(F20:F22)</f>
        <v>439405</v>
      </c>
      <c r="G23" s="143">
        <f>D23*100/C23</f>
        <v>62.712582111577554</v>
      </c>
      <c r="K23" s="27"/>
    </row>
    <row r="24" spans="1:18" ht="18.75">
      <c r="A24" s="86"/>
      <c r="B24" s="112"/>
      <c r="C24" s="112"/>
      <c r="D24" s="112"/>
      <c r="E24" s="112"/>
      <c r="F24" s="112"/>
      <c r="G24" s="112"/>
      <c r="K24" s="27">
        <f>SUM(K15:K23)</f>
        <v>69895600</v>
      </c>
      <c r="L24" s="27">
        <f>SUM(L15:L23)</f>
        <v>4094671.59</v>
      </c>
      <c r="M24" s="91">
        <f>SUM(M15:M23)</f>
        <v>14330300</v>
      </c>
      <c r="N24" s="211">
        <f>SUM(N15:N23)</f>
        <v>51470628.41</v>
      </c>
      <c r="O24" s="323">
        <f>SUM(O17:O23)</f>
        <v>2753800</v>
      </c>
      <c r="P24" s="323">
        <f>SUM(P17:P23)</f>
        <v>200000</v>
      </c>
      <c r="Q24" s="323">
        <f>SUM(Q17:Q23)</f>
        <v>1152000</v>
      </c>
      <c r="R24" s="323">
        <f>SUM(R17:R23)</f>
        <v>1401800</v>
      </c>
    </row>
    <row r="25" spans="1:15" ht="18.75">
      <c r="A25" s="68"/>
      <c r="B25" s="94"/>
      <c r="C25" s="94"/>
      <c r="D25" s="94"/>
      <c r="E25" s="94"/>
      <c r="F25" s="94"/>
      <c r="G25" s="153"/>
      <c r="N25" s="13" t="s">
        <v>1</v>
      </c>
      <c r="O25" s="13" t="s">
        <v>593</v>
      </c>
    </row>
    <row r="26" spans="1:15" ht="18.75">
      <c r="A26" s="672"/>
      <c r="B26" s="672"/>
      <c r="C26" s="672"/>
      <c r="D26" s="672"/>
      <c r="E26" s="672"/>
      <c r="F26" s="672"/>
      <c r="G26" s="672"/>
      <c r="N26" s="27"/>
      <c r="O26" s="27">
        <v>19576200</v>
      </c>
    </row>
    <row r="27" spans="14:15" ht="18.75">
      <c r="N27" s="27">
        <v>4094671.59</v>
      </c>
      <c r="O27" s="27">
        <v>12208000</v>
      </c>
    </row>
    <row r="28" spans="11:15" ht="18.75">
      <c r="K28" s="13" t="s">
        <v>1</v>
      </c>
      <c r="L28" s="13" t="s">
        <v>593</v>
      </c>
      <c r="N28" s="27">
        <v>326800</v>
      </c>
      <c r="O28" s="27">
        <v>490200</v>
      </c>
    </row>
    <row r="29" spans="11:15" ht="18.75">
      <c r="K29" s="27">
        <v>1471400</v>
      </c>
      <c r="L29" s="27">
        <v>137800</v>
      </c>
      <c r="N29" s="27">
        <v>824400</v>
      </c>
      <c r="O29" s="27"/>
    </row>
    <row r="30" spans="11:15" ht="18.75">
      <c r="K30" s="27">
        <v>1418400</v>
      </c>
      <c r="L30" s="27">
        <v>694800</v>
      </c>
      <c r="N30" s="27">
        <v>5730400</v>
      </c>
      <c r="O30" s="27">
        <v>2022100</v>
      </c>
    </row>
    <row r="31" spans="11:15" ht="18.75">
      <c r="K31" s="27">
        <v>139600</v>
      </c>
      <c r="L31" s="27">
        <v>558000</v>
      </c>
      <c r="N31" s="27">
        <v>2899300</v>
      </c>
      <c r="O31" s="27">
        <v>1550000</v>
      </c>
    </row>
    <row r="32" spans="11:15" ht="18.75">
      <c r="K32" s="27">
        <v>47000</v>
      </c>
      <c r="L32" s="27"/>
      <c r="N32" s="27"/>
      <c r="O32" s="27"/>
    </row>
    <row r="33" spans="11:15" ht="18.75">
      <c r="K33" s="27">
        <v>400000</v>
      </c>
      <c r="L33" s="27"/>
      <c r="N33" s="27">
        <f>SUM(N26:N32)</f>
        <v>13875571.59</v>
      </c>
      <c r="O33" s="27">
        <f>SUM(O26:O32)</f>
        <v>35846500</v>
      </c>
    </row>
    <row r="34" spans="11:15" ht="18.75">
      <c r="K34" s="27"/>
      <c r="L34" s="27"/>
      <c r="N34" s="27"/>
      <c r="O34" s="27"/>
    </row>
    <row r="35" spans="11:15" ht="18.75">
      <c r="K35" s="27">
        <f>SUM(K29:K34)</f>
        <v>3476400</v>
      </c>
      <c r="L35" s="27">
        <f>SUM(L29:L34)</f>
        <v>1390600</v>
      </c>
      <c r="N35" s="27"/>
      <c r="O35" s="27"/>
    </row>
    <row r="36" spans="11:15" ht="18.75">
      <c r="K36" s="27"/>
      <c r="L36" s="27"/>
      <c r="N36" s="27"/>
      <c r="O36" s="27"/>
    </row>
    <row r="37" spans="11:12" ht="18.75">
      <c r="K37" s="27"/>
      <c r="L37" s="27"/>
    </row>
    <row r="45" spans="1:18" s="91" customFormat="1" ht="19.5" thickBot="1">
      <c r="A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</row>
    <row r="46" spans="1:18" s="91" customFormat="1" ht="21.75" thickBot="1">
      <c r="A46" s="13"/>
      <c r="B46" s="171" t="s">
        <v>430</v>
      </c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</row>
    <row r="47" spans="1:18" s="91" customFormat="1" ht="21">
      <c r="A47" s="13"/>
      <c r="B47" s="170"/>
      <c r="C47" s="170"/>
      <c r="D47" s="170"/>
      <c r="E47" s="170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</row>
    <row r="48" spans="1:18" s="91" customFormat="1" ht="21">
      <c r="A48" s="13"/>
      <c r="B48" s="172" t="s">
        <v>431</v>
      </c>
      <c r="C48" s="172"/>
      <c r="D48" s="170"/>
      <c r="E48" s="170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</row>
    <row r="49" spans="1:18" s="91" customFormat="1" ht="21">
      <c r="A49" s="13"/>
      <c r="B49" s="172" t="s">
        <v>432</v>
      </c>
      <c r="C49" s="172"/>
      <c r="D49" s="170"/>
      <c r="E49" s="170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</row>
    <row r="50" spans="1:18" s="91" customFormat="1" ht="21">
      <c r="A50" s="13"/>
      <c r="B50" s="172"/>
      <c r="C50" s="172"/>
      <c r="D50" s="170"/>
      <c r="E50" s="170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</row>
    <row r="51" spans="1:18" s="91" customFormat="1" ht="21">
      <c r="A51" s="13"/>
      <c r="B51" s="172"/>
      <c r="C51" s="172"/>
      <c r="D51" s="170"/>
      <c r="E51" s="170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</row>
    <row r="52" spans="1:18" s="91" customFormat="1" ht="21">
      <c r="A52" s="13"/>
      <c r="B52" s="172"/>
      <c r="C52" s="172"/>
      <c r="D52" s="170"/>
      <c r="E52" s="170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</row>
    <row r="53" spans="1:18" s="91" customFormat="1" ht="21">
      <c r="A53" s="13"/>
      <c r="B53" s="172"/>
      <c r="C53" s="172"/>
      <c r="D53" s="170"/>
      <c r="E53" s="170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</row>
    <row r="54" spans="1:18" s="91" customFormat="1" ht="21">
      <c r="A54" s="13"/>
      <c r="B54" s="172"/>
      <c r="C54" s="172"/>
      <c r="D54" s="170"/>
      <c r="E54" s="170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</row>
    <row r="55" spans="1:18" s="91" customFormat="1" ht="21">
      <c r="A55" s="13"/>
      <c r="B55" s="170"/>
      <c r="C55" s="170"/>
      <c r="D55" s="170"/>
      <c r="E55" s="170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</row>
    <row r="56" spans="1:18" s="91" customFormat="1" ht="21">
      <c r="A56" s="13"/>
      <c r="B56" s="170"/>
      <c r="C56" s="170"/>
      <c r="D56" s="170"/>
      <c r="E56" s="170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</row>
    <row r="57" spans="1:18" s="91" customFormat="1" ht="21">
      <c r="A57" s="13"/>
      <c r="B57" s="170"/>
      <c r="C57" s="170"/>
      <c r="D57" s="170"/>
      <c r="E57" s="170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</row>
  </sheetData>
  <sheetProtection/>
  <mergeCells count="2">
    <mergeCell ref="B1:G1"/>
    <mergeCell ref="A26:G26"/>
  </mergeCells>
  <printOptions/>
  <pageMargins left="0.35" right="0.23" top="0.6" bottom="0.1968503937007874" header="0.15748031496062992" footer="0.1574803149606299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2"/>
  <sheetViews>
    <sheetView zoomScalePageLayoutView="0" workbookViewId="0" topLeftCell="A1">
      <selection activeCell="F13" sqref="F13"/>
    </sheetView>
  </sheetViews>
  <sheetFormatPr defaultColWidth="9.140625" defaultRowHeight="12.75"/>
  <cols>
    <col min="1" max="1" width="7.28125" style="48" customWidth="1"/>
    <col min="2" max="2" width="7.8515625" style="48" bestFit="1" customWidth="1"/>
    <col min="3" max="3" width="26.57421875" style="48" customWidth="1"/>
    <col min="4" max="4" width="10.7109375" style="48" customWidth="1"/>
    <col min="5" max="5" width="10.00390625" style="48" customWidth="1"/>
    <col min="6" max="6" width="11.140625" style="48" customWidth="1"/>
    <col min="7" max="7" width="10.57421875" style="48" customWidth="1"/>
    <col min="8" max="8" width="10.00390625" style="48" customWidth="1"/>
    <col min="9" max="9" width="9.140625" style="13" customWidth="1"/>
    <col min="10" max="10" width="9.140625" style="48" customWidth="1"/>
    <col min="11" max="11" width="14.00390625" style="27" customWidth="1"/>
    <col min="12" max="12" width="11.8515625" style="48" customWidth="1"/>
    <col min="13" max="13" width="11.28125" style="48" customWidth="1"/>
    <col min="14" max="14" width="11.00390625" style="48" customWidth="1"/>
    <col min="15" max="16384" width="9.140625" style="48" customWidth="1"/>
  </cols>
  <sheetData>
    <row r="1" spans="1:11" s="49" customFormat="1" ht="21">
      <c r="A1" s="657" t="s">
        <v>780</v>
      </c>
      <c r="B1" s="657"/>
      <c r="C1" s="657"/>
      <c r="D1" s="657"/>
      <c r="E1" s="657"/>
      <c r="F1" s="657"/>
      <c r="G1" s="657"/>
      <c r="H1" s="657"/>
      <c r="I1" s="13"/>
      <c r="K1" s="27"/>
    </row>
    <row r="2" spans="1:8" ht="18.75">
      <c r="A2" s="658" t="s">
        <v>1274</v>
      </c>
      <c r="B2" s="658"/>
      <c r="C2" s="658"/>
      <c r="D2" s="658"/>
      <c r="E2" s="658"/>
      <c r="F2" s="658"/>
      <c r="G2" s="658"/>
      <c r="H2" s="658"/>
    </row>
    <row r="3" spans="1:8" ht="18.75">
      <c r="A3" s="261"/>
      <c r="B3" s="261"/>
      <c r="C3" s="261"/>
      <c r="D3" s="261"/>
      <c r="E3" s="262"/>
      <c r="F3" s="261"/>
      <c r="G3" s="263" t="s">
        <v>1006</v>
      </c>
      <c r="H3" s="263"/>
    </row>
    <row r="4" spans="1:8" ht="18.75">
      <c r="A4" s="264" t="s">
        <v>30</v>
      </c>
      <c r="B4" s="264" t="s">
        <v>16</v>
      </c>
      <c r="C4" s="265" t="s">
        <v>4</v>
      </c>
      <c r="D4" s="266" t="s">
        <v>29</v>
      </c>
      <c r="E4" s="266" t="s">
        <v>1</v>
      </c>
      <c r="F4" s="266" t="s">
        <v>85</v>
      </c>
      <c r="G4" s="267" t="s">
        <v>2</v>
      </c>
      <c r="H4" s="268" t="s">
        <v>3</v>
      </c>
    </row>
    <row r="5" spans="1:8" ht="18.75">
      <c r="A5" s="269"/>
      <c r="B5" s="269"/>
      <c r="C5" s="270"/>
      <c r="D5" s="271" t="s">
        <v>0</v>
      </c>
      <c r="E5" s="271"/>
      <c r="F5" s="271" t="s">
        <v>86</v>
      </c>
      <c r="G5" s="272"/>
      <c r="H5" s="273"/>
    </row>
    <row r="6" spans="1:8" ht="18.75">
      <c r="A6" s="175" t="s">
        <v>987</v>
      </c>
      <c r="B6" s="176" t="s">
        <v>1007</v>
      </c>
      <c r="C6" s="325" t="s">
        <v>1232</v>
      </c>
      <c r="D6" s="178"/>
      <c r="E6" s="178"/>
      <c r="F6" s="179"/>
      <c r="G6" s="180"/>
      <c r="H6" s="274"/>
    </row>
    <row r="7" spans="1:13" ht="18.75">
      <c r="A7" s="175"/>
      <c r="B7" s="176"/>
      <c r="C7" s="325" t="s">
        <v>1233</v>
      </c>
      <c r="D7" s="182">
        <v>3856000</v>
      </c>
      <c r="E7" s="182"/>
      <c r="F7" s="182"/>
      <c r="G7" s="183">
        <f>D7-E7-F7</f>
        <v>3856000</v>
      </c>
      <c r="H7" s="365" t="s">
        <v>751</v>
      </c>
      <c r="M7" s="13"/>
    </row>
    <row r="8" spans="1:13" ht="18.75">
      <c r="A8" s="175"/>
      <c r="B8" s="176"/>
      <c r="C8" s="181" t="s">
        <v>1241</v>
      </c>
      <c r="D8" s="182"/>
      <c r="E8" s="182"/>
      <c r="F8" s="310">
        <v>3678800</v>
      </c>
      <c r="G8" s="311"/>
      <c r="H8" s="365">
        <v>7011052483</v>
      </c>
      <c r="M8" s="13"/>
    </row>
    <row r="9" spans="1:13" ht="19.5">
      <c r="A9" s="326" t="s">
        <v>1238</v>
      </c>
      <c r="B9" s="277" t="s">
        <v>1240</v>
      </c>
      <c r="C9" s="181" t="s">
        <v>1237</v>
      </c>
      <c r="D9" s="258"/>
      <c r="E9" s="260">
        <v>171200</v>
      </c>
      <c r="F9" s="310"/>
      <c r="G9" s="183">
        <f>G7-F8-E9</f>
        <v>6000</v>
      </c>
      <c r="H9" s="365">
        <v>7011052460</v>
      </c>
      <c r="M9" s="13"/>
    </row>
    <row r="10" spans="1:13" ht="19.5">
      <c r="A10" s="326"/>
      <c r="B10" s="277"/>
      <c r="C10" s="313"/>
      <c r="D10" s="258"/>
      <c r="E10" s="258"/>
      <c r="F10" s="260"/>
      <c r="G10" s="183"/>
      <c r="H10" s="274"/>
      <c r="M10" s="13"/>
    </row>
    <row r="11" spans="1:13" ht="19.5">
      <c r="A11" s="326"/>
      <c r="B11" s="277"/>
      <c r="C11" s="313"/>
      <c r="D11" s="258"/>
      <c r="E11" s="258"/>
      <c r="F11" s="260"/>
      <c r="G11" s="183"/>
      <c r="H11" s="274"/>
      <c r="M11" s="13"/>
    </row>
    <row r="12" spans="1:13" ht="19.5">
      <c r="A12" s="326"/>
      <c r="B12" s="327"/>
      <c r="C12" s="313"/>
      <c r="D12" s="258"/>
      <c r="E12" s="259"/>
      <c r="F12" s="259"/>
      <c r="G12" s="183"/>
      <c r="H12" s="274"/>
      <c r="M12" s="13"/>
    </row>
    <row r="13" spans="1:13" ht="19.5">
      <c r="A13" s="326"/>
      <c r="B13" s="327"/>
      <c r="C13" s="329"/>
      <c r="D13" s="258"/>
      <c r="E13" s="259"/>
      <c r="F13" s="259"/>
      <c r="G13" s="183"/>
      <c r="H13" s="274"/>
      <c r="M13" s="13"/>
    </row>
    <row r="14" spans="1:13" ht="19.5">
      <c r="A14" s="326"/>
      <c r="B14" s="277"/>
      <c r="C14" s="313"/>
      <c r="D14" s="258"/>
      <c r="E14" s="258"/>
      <c r="F14" s="258"/>
      <c r="G14" s="183"/>
      <c r="H14" s="274"/>
      <c r="M14" s="13"/>
    </row>
    <row r="15" spans="1:13" ht="19.5">
      <c r="A15" s="326"/>
      <c r="B15" s="277"/>
      <c r="C15" s="313"/>
      <c r="D15" s="258"/>
      <c r="E15" s="258"/>
      <c r="F15" s="258"/>
      <c r="G15" s="183"/>
      <c r="H15" s="281"/>
      <c r="M15" s="13"/>
    </row>
    <row r="16" spans="1:13" ht="19.5">
      <c r="A16" s="326"/>
      <c r="B16" s="277"/>
      <c r="C16" s="313"/>
      <c r="D16" s="258"/>
      <c r="E16" s="258"/>
      <c r="F16" s="258"/>
      <c r="G16" s="183"/>
      <c r="H16" s="281"/>
      <c r="M16" s="13"/>
    </row>
    <row r="17" spans="1:13" ht="19.5">
      <c r="A17" s="326"/>
      <c r="B17" s="277"/>
      <c r="C17" s="313"/>
      <c r="D17" s="258"/>
      <c r="E17" s="259"/>
      <c r="F17" s="259"/>
      <c r="G17" s="183"/>
      <c r="H17" s="281"/>
      <c r="M17" s="13"/>
    </row>
    <row r="18" spans="1:13" ht="18.75">
      <c r="A18" s="175"/>
      <c r="B18" s="277"/>
      <c r="C18" s="278"/>
      <c r="D18" s="64"/>
      <c r="E18" s="64"/>
      <c r="F18" s="279"/>
      <c r="G18" s="280"/>
      <c r="H18" s="281"/>
      <c r="M18" s="13"/>
    </row>
    <row r="19" spans="1:13" ht="19.5" thickBot="1">
      <c r="A19" s="185"/>
      <c r="B19" s="282"/>
      <c r="C19" s="283" t="s">
        <v>285</v>
      </c>
      <c r="D19" s="284">
        <f>SUM(D6:D18)</f>
        <v>3856000</v>
      </c>
      <c r="E19" s="284">
        <f>SUM(E6:E18)</f>
        <v>171200</v>
      </c>
      <c r="F19" s="284">
        <f>SUM(F6:F18)</f>
        <v>3678800</v>
      </c>
      <c r="G19" s="460">
        <f>D19-E19-F19</f>
        <v>6000</v>
      </c>
      <c r="H19" s="274"/>
      <c r="K19" s="288"/>
      <c r="M19" s="13"/>
    </row>
    <row r="20" spans="4:13" ht="19.5" thickTop="1">
      <c r="D20" s="91"/>
      <c r="F20" s="13"/>
      <c r="J20" s="285"/>
      <c r="M20" s="13"/>
    </row>
    <row r="21" spans="2:10" ht="21">
      <c r="B21" s="49"/>
      <c r="C21" s="49"/>
      <c r="D21" s="91"/>
      <c r="E21" s="27"/>
      <c r="F21" s="242"/>
      <c r="G21" s="286"/>
      <c r="J21" s="285"/>
    </row>
    <row r="22" spans="4:15" ht="21">
      <c r="D22" s="91"/>
      <c r="E22" s="27"/>
      <c r="F22" s="13"/>
      <c r="G22" s="286"/>
      <c r="J22" s="27"/>
      <c r="M22" s="27"/>
      <c r="N22" s="13"/>
      <c r="O22" s="49"/>
    </row>
    <row r="23" spans="3:15" ht="18.75">
      <c r="C23" s="242"/>
      <c r="D23" s="13"/>
      <c r="E23" s="27"/>
      <c r="F23" s="13"/>
      <c r="G23" s="242"/>
      <c r="H23" s="13"/>
      <c r="M23" s="27"/>
      <c r="N23" s="13"/>
      <c r="O23" s="13"/>
    </row>
    <row r="24" spans="3:15" ht="21">
      <c r="C24" s="287"/>
      <c r="D24" s="13"/>
      <c r="E24" s="242"/>
      <c r="F24" s="13"/>
      <c r="G24" s="242"/>
      <c r="H24" s="13"/>
      <c r="M24" s="242"/>
      <c r="N24" s="13"/>
      <c r="O24" s="242"/>
    </row>
    <row r="25" spans="5:15" ht="18.75">
      <c r="E25" s="288"/>
      <c r="F25" s="57"/>
      <c r="G25" s="242"/>
      <c r="M25" s="27"/>
      <c r="N25" s="57"/>
      <c r="O25" s="242"/>
    </row>
    <row r="26" spans="2:15" ht="21">
      <c r="B26" s="289"/>
      <c r="C26" s="290"/>
      <c r="D26" s="291"/>
      <c r="E26" s="292"/>
      <c r="G26" s="293"/>
      <c r="O26" s="293"/>
    </row>
    <row r="27" spans="2:15" ht="21">
      <c r="B27" s="289"/>
      <c r="C27" s="189"/>
      <c r="D27" s="159"/>
      <c r="E27" s="288"/>
      <c r="F27" s="13"/>
      <c r="G27" s="13"/>
      <c r="O27" s="13"/>
    </row>
    <row r="28" spans="2:15" ht="21">
      <c r="B28" s="289"/>
      <c r="C28" s="189"/>
      <c r="D28" s="159"/>
      <c r="E28" s="288"/>
      <c r="F28" s="13"/>
      <c r="G28" s="27"/>
      <c r="O28" s="27"/>
    </row>
    <row r="29" spans="2:7" ht="21">
      <c r="B29" s="289"/>
      <c r="C29" s="189"/>
      <c r="D29" s="159"/>
      <c r="E29" s="288"/>
      <c r="F29" s="13"/>
      <c r="G29" s="27"/>
    </row>
    <row r="30" spans="2:6" ht="18.75">
      <c r="B30" s="289"/>
      <c r="C30" s="20"/>
      <c r="D30" s="294"/>
      <c r="E30" s="174"/>
      <c r="F30" s="13"/>
    </row>
    <row r="31" spans="2:6" ht="18.75">
      <c r="B31" s="289"/>
      <c r="C31" s="20"/>
      <c r="D31" s="20"/>
      <c r="E31" s="288"/>
      <c r="F31" s="13"/>
    </row>
    <row r="32" spans="2:5" ht="21">
      <c r="B32" s="289"/>
      <c r="C32" s="289"/>
      <c r="D32" s="289"/>
      <c r="E32" s="295"/>
    </row>
  </sheetData>
  <sheetProtection/>
  <mergeCells count="2">
    <mergeCell ref="A1:H1"/>
    <mergeCell ref="A2:H2"/>
  </mergeCells>
  <printOptions/>
  <pageMargins left="0.39" right="0.2755905511811024" top="0.15748031496062992" bottom="0.15748031496062992" header="0.15748031496062992" footer="0.15748031496062992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R57"/>
  <sheetViews>
    <sheetView zoomScalePageLayoutView="0" workbookViewId="0" topLeftCell="A1">
      <selection activeCell="B25" sqref="B25"/>
    </sheetView>
  </sheetViews>
  <sheetFormatPr defaultColWidth="9.140625" defaultRowHeight="12.75"/>
  <cols>
    <col min="1" max="1" width="3.7109375" style="13" customWidth="1"/>
    <col min="2" max="2" width="33.00390625" style="91" customWidth="1"/>
    <col min="3" max="3" width="13.421875" style="91" customWidth="1"/>
    <col min="4" max="4" width="13.140625" style="91" customWidth="1"/>
    <col min="5" max="5" width="11.421875" style="91" customWidth="1"/>
    <col min="6" max="6" width="12.7109375" style="91" customWidth="1"/>
    <col min="7" max="7" width="10.8515625" style="91" customWidth="1"/>
    <col min="8" max="10" width="9.140625" style="13" customWidth="1"/>
    <col min="11" max="11" width="15.57421875" style="13" customWidth="1"/>
    <col min="12" max="12" width="14.140625" style="13" customWidth="1"/>
    <col min="13" max="13" width="12.8515625" style="13" customWidth="1"/>
    <col min="14" max="14" width="15.140625" style="13" customWidth="1"/>
    <col min="15" max="15" width="16.00390625" style="13" customWidth="1"/>
    <col min="16" max="16" width="11.7109375" style="13" customWidth="1"/>
    <col min="17" max="17" width="11.421875" style="13" customWidth="1"/>
    <col min="18" max="18" width="11.7109375" style="13" customWidth="1"/>
    <col min="19" max="16384" width="9.140625" style="13" customWidth="1"/>
  </cols>
  <sheetData>
    <row r="1" spans="2:7" ht="21">
      <c r="B1" s="673" t="s">
        <v>362</v>
      </c>
      <c r="C1" s="673"/>
      <c r="D1" s="673"/>
      <c r="E1" s="673"/>
      <c r="F1" s="673"/>
      <c r="G1" s="673"/>
    </row>
    <row r="2" spans="2:7" ht="21">
      <c r="B2" s="47"/>
      <c r="C2" s="229" t="s">
        <v>700</v>
      </c>
      <c r="D2" s="47"/>
      <c r="E2" s="47"/>
      <c r="F2" s="47"/>
      <c r="G2" s="47"/>
    </row>
    <row r="3" spans="1:15" ht="18.75">
      <c r="A3" s="126"/>
      <c r="B3" s="126"/>
      <c r="C3" s="126"/>
      <c r="D3" s="126"/>
      <c r="E3" s="126"/>
      <c r="F3" s="126"/>
      <c r="G3" s="126"/>
      <c r="K3" s="27"/>
      <c r="L3" s="236"/>
      <c r="M3" s="236"/>
      <c r="N3" s="236"/>
      <c r="O3" s="236"/>
    </row>
    <row r="4" spans="1:15" ht="21.75" customHeight="1">
      <c r="A4" s="18" t="s">
        <v>6</v>
      </c>
      <c r="B4" s="132" t="s">
        <v>4</v>
      </c>
      <c r="C4" s="134" t="s">
        <v>361</v>
      </c>
      <c r="D4" s="134" t="s">
        <v>107</v>
      </c>
      <c r="E4" s="134" t="s">
        <v>49</v>
      </c>
      <c r="F4" s="134" t="s">
        <v>2</v>
      </c>
      <c r="G4" s="151" t="s">
        <v>8</v>
      </c>
      <c r="J4" s="13">
        <v>2618175</v>
      </c>
      <c r="K4" s="27"/>
      <c r="L4" s="237">
        <v>1766400</v>
      </c>
      <c r="M4" s="238"/>
      <c r="N4" s="238">
        <v>1763500</v>
      </c>
      <c r="O4" s="239">
        <v>2900</v>
      </c>
    </row>
    <row r="5" spans="1:15" ht="18.75">
      <c r="A5" s="19"/>
      <c r="B5" s="133"/>
      <c r="C5" s="135"/>
      <c r="D5" s="135"/>
      <c r="E5" s="135" t="s">
        <v>499</v>
      </c>
      <c r="F5" s="135"/>
      <c r="G5" s="152" t="s">
        <v>9</v>
      </c>
      <c r="J5" s="13">
        <v>6560</v>
      </c>
      <c r="K5" s="27"/>
      <c r="L5" s="240">
        <v>729200</v>
      </c>
      <c r="M5" s="241">
        <v>182300</v>
      </c>
      <c r="N5" s="241">
        <v>543000</v>
      </c>
      <c r="O5" s="142">
        <v>3900</v>
      </c>
    </row>
    <row r="6" spans="1:16" ht="21">
      <c r="A6" s="131">
        <v>1</v>
      </c>
      <c r="B6" s="222" t="s">
        <v>548</v>
      </c>
      <c r="C6" s="112"/>
      <c r="D6" s="112"/>
      <c r="E6" s="112"/>
      <c r="F6" s="112"/>
      <c r="G6" s="112"/>
      <c r="J6" s="13">
        <f>SUM(J4:J5)</f>
        <v>2624735</v>
      </c>
      <c r="K6" s="45"/>
      <c r="L6" s="240" t="e">
        <f>#REF!</f>
        <v>#REF!</v>
      </c>
      <c r="M6" s="241"/>
      <c r="N6" s="241">
        <v>45993465</v>
      </c>
      <c r="O6" s="142">
        <v>2624735</v>
      </c>
      <c r="P6"/>
    </row>
    <row r="7" spans="1:16" ht="18.75">
      <c r="A7" s="86"/>
      <c r="B7" s="95" t="s">
        <v>549</v>
      </c>
      <c r="C7" s="95">
        <v>8820700</v>
      </c>
      <c r="D7" s="112"/>
      <c r="E7" s="112">
        <v>8575500</v>
      </c>
      <c r="F7" s="112">
        <f>C7-D7-E7</f>
        <v>245200</v>
      </c>
      <c r="G7" s="112">
        <f>D7*100/C7</f>
        <v>0</v>
      </c>
      <c r="K7" s="45">
        <v>45098125</v>
      </c>
      <c r="L7" s="240" t="e">
        <f>#REF!</f>
        <v>#REF!</v>
      </c>
      <c r="M7" s="241"/>
      <c r="N7" s="241"/>
      <c r="O7" s="240">
        <v>4442600</v>
      </c>
      <c r="P7"/>
    </row>
    <row r="8" spans="1:16" ht="18.75">
      <c r="A8" s="86"/>
      <c r="B8" s="322" t="s">
        <v>591</v>
      </c>
      <c r="C8" s="95">
        <v>8764900</v>
      </c>
      <c r="D8" s="112">
        <v>4833200</v>
      </c>
      <c r="E8" s="112">
        <v>3050300</v>
      </c>
      <c r="F8" s="112">
        <f>C8-D8-E8</f>
        <v>881400</v>
      </c>
      <c r="G8" s="192">
        <f>D8*100/C8</f>
        <v>55.14267133680932</v>
      </c>
      <c r="K8" s="45">
        <v>9283500</v>
      </c>
      <c r="L8" s="240" t="e">
        <f>#REF!</f>
        <v>#REF!</v>
      </c>
      <c r="M8" s="241">
        <v>1112700</v>
      </c>
      <c r="N8" s="241">
        <v>147400</v>
      </c>
      <c r="O8" s="142"/>
      <c r="P8"/>
    </row>
    <row r="9" spans="1:16" ht="18.75">
      <c r="A9" s="86"/>
      <c r="B9" s="322" t="s">
        <v>594</v>
      </c>
      <c r="C9" s="95">
        <v>2996000</v>
      </c>
      <c r="D9" s="95">
        <v>2996000</v>
      </c>
      <c r="E9" s="95"/>
      <c r="F9" s="95">
        <f>C9-D9</f>
        <v>0</v>
      </c>
      <c r="G9" s="108">
        <f>D9*100/C9</f>
        <v>100</v>
      </c>
      <c r="K9" s="45"/>
      <c r="L9" s="240"/>
      <c r="M9" s="241"/>
      <c r="N9" s="241"/>
      <c r="O9" s="142"/>
      <c r="P9"/>
    </row>
    <row r="10" spans="1:16" ht="18.75">
      <c r="A10" s="86"/>
      <c r="B10" s="112"/>
      <c r="C10" s="115"/>
      <c r="D10" s="112"/>
      <c r="E10" s="112"/>
      <c r="F10" s="115"/>
      <c r="G10" s="115"/>
      <c r="K10" s="228">
        <f>SUM(K7:K8)</f>
        <v>54381625</v>
      </c>
      <c r="L10" s="240" t="e">
        <f>#REF!</f>
        <v>#REF!</v>
      </c>
      <c r="M10" s="241">
        <v>196600</v>
      </c>
      <c r="N10" s="241"/>
      <c r="O10" s="142"/>
      <c r="P10"/>
    </row>
    <row r="11" spans="1:16" ht="18.75">
      <c r="A11" s="98"/>
      <c r="B11" s="227" t="s">
        <v>5</v>
      </c>
      <c r="C11" s="113">
        <f>SUM(C7:C10)</f>
        <v>20581600</v>
      </c>
      <c r="D11" s="113">
        <f>SUM(D7:D10)</f>
        <v>7829200</v>
      </c>
      <c r="E11" s="113">
        <f>SUM(E7:E10)</f>
        <v>11625800</v>
      </c>
      <c r="F11" s="113">
        <f>SUM(F7:F10)</f>
        <v>1126600</v>
      </c>
      <c r="G11" s="366">
        <f>D11*100/C11</f>
        <v>38.039802542076416</v>
      </c>
      <c r="K11" s="228" t="s">
        <v>500</v>
      </c>
      <c r="L11" s="45">
        <v>538200</v>
      </c>
      <c r="M11" s="65">
        <v>538200</v>
      </c>
      <c r="N11" s="65"/>
      <c r="O11"/>
      <c r="P11"/>
    </row>
    <row r="12" spans="1:16" ht="18.75">
      <c r="A12" s="86"/>
      <c r="B12" s="112"/>
      <c r="C12" s="115"/>
      <c r="D12" s="115"/>
      <c r="E12" s="115"/>
      <c r="F12" s="115"/>
      <c r="G12" s="115"/>
      <c r="K12" s="45"/>
      <c r="L12" s="45">
        <v>729200</v>
      </c>
      <c r="M12" s="65">
        <v>182300</v>
      </c>
      <c r="N12" s="65">
        <v>361000</v>
      </c>
      <c r="O12">
        <v>185900</v>
      </c>
      <c r="P12"/>
    </row>
    <row r="13" spans="1:16" ht="21">
      <c r="A13" s="86">
        <v>2</v>
      </c>
      <c r="B13" s="225" t="s">
        <v>550</v>
      </c>
      <c r="C13" s="226"/>
      <c r="D13" s="95"/>
      <c r="E13" s="95"/>
      <c r="F13" s="124"/>
      <c r="G13" s="26"/>
      <c r="K13" s="102"/>
      <c r="L13" s="232">
        <v>1766400</v>
      </c>
      <c r="M13" s="233"/>
      <c r="N13" s="233">
        <v>1175500</v>
      </c>
      <c r="O13" s="234">
        <v>590900</v>
      </c>
      <c r="P13" s="137"/>
    </row>
    <row r="14" spans="1:16" ht="18.75">
      <c r="A14" s="86"/>
      <c r="B14" s="95" t="s">
        <v>497</v>
      </c>
      <c r="C14" s="112">
        <v>4867000</v>
      </c>
      <c r="D14" s="112">
        <v>3476400</v>
      </c>
      <c r="E14" s="112">
        <v>1390600</v>
      </c>
      <c r="F14" s="112">
        <f>C14-D14-E14</f>
        <v>0</v>
      </c>
      <c r="G14" s="108">
        <f>D14*100/C14</f>
        <v>71.42798438463119</v>
      </c>
      <c r="K14" s="102"/>
      <c r="L14" s="102" t="e">
        <f>SUM(L6:L13)</f>
        <v>#REF!</v>
      </c>
      <c r="M14" s="102">
        <f>SUM(M6:M13)</f>
        <v>2029800</v>
      </c>
      <c r="N14" s="102">
        <f>SUM(N6:N13)</f>
        <v>47677365</v>
      </c>
      <c r="O14" s="102">
        <f>SUM(O6:O13)</f>
        <v>7844135</v>
      </c>
      <c r="P14" s="65"/>
    </row>
    <row r="15" spans="1:16" ht="21">
      <c r="A15" s="86"/>
      <c r="B15" s="95" t="s">
        <v>498</v>
      </c>
      <c r="C15" s="115">
        <v>69895600</v>
      </c>
      <c r="D15" s="26">
        <v>13875571.59</v>
      </c>
      <c r="E15" s="95">
        <v>35846500</v>
      </c>
      <c r="F15" s="324">
        <f>C15-D15-E15</f>
        <v>20173528.409999996</v>
      </c>
      <c r="G15" s="108">
        <f>D15*100/C15</f>
        <v>19.851852748957015</v>
      </c>
      <c r="J15" s="13" t="s">
        <v>552</v>
      </c>
      <c r="K15" s="102">
        <v>17357400</v>
      </c>
      <c r="L15" s="235">
        <v>4094671.59</v>
      </c>
      <c r="M15" s="211">
        <v>12205000</v>
      </c>
      <c r="N15" s="73">
        <f>K15-L15-M15</f>
        <v>1057728.4100000001</v>
      </c>
      <c r="O15" s="140"/>
      <c r="P15" s="65"/>
    </row>
    <row r="16" spans="1:16" ht="21">
      <c r="A16" s="86"/>
      <c r="B16" s="95"/>
      <c r="C16" s="111"/>
      <c r="D16" s="115"/>
      <c r="E16" s="115"/>
      <c r="F16" s="115"/>
      <c r="G16" s="115"/>
      <c r="K16" s="27">
        <v>10030000</v>
      </c>
      <c r="L16" s="27"/>
      <c r="M16" s="27"/>
      <c r="N16" s="73">
        <f aca="true" t="shared" si="0" ref="N16:N22">K16-L16-M16</f>
        <v>10030000</v>
      </c>
      <c r="O16" s="13" t="s">
        <v>435</v>
      </c>
      <c r="P16" s="14" t="s">
        <v>1</v>
      </c>
    </row>
    <row r="17" spans="1:18" ht="21">
      <c r="A17" s="86"/>
      <c r="B17" s="169" t="s">
        <v>5</v>
      </c>
      <c r="C17" s="113">
        <f>SUM(C14:C16)</f>
        <v>74762600</v>
      </c>
      <c r="D17" s="113">
        <f>SUM(D14:D16)</f>
        <v>17351971.59</v>
      </c>
      <c r="E17" s="113">
        <f>SUM(E14:E16)</f>
        <v>37237100</v>
      </c>
      <c r="F17" s="214">
        <f>SUM(F14:F16)</f>
        <v>20173528.409999996</v>
      </c>
      <c r="G17" s="366">
        <f>D17*100/C17</f>
        <v>23.209427695130987</v>
      </c>
      <c r="K17" s="27">
        <v>28386500</v>
      </c>
      <c r="L17" s="27"/>
      <c r="M17" s="27">
        <v>1961900</v>
      </c>
      <c r="N17" s="73">
        <f t="shared" si="0"/>
        <v>26424600</v>
      </c>
      <c r="O17" s="91">
        <v>1609200</v>
      </c>
      <c r="P17" s="91"/>
      <c r="Q17" s="91">
        <v>1152000</v>
      </c>
      <c r="R17" s="323">
        <f>O17-P17-Q17</f>
        <v>457200</v>
      </c>
    </row>
    <row r="18" spans="1:18" ht="21">
      <c r="A18" s="86"/>
      <c r="B18" s="230"/>
      <c r="C18" s="115"/>
      <c r="D18" s="115"/>
      <c r="E18" s="115"/>
      <c r="F18" s="115"/>
      <c r="G18" s="223"/>
      <c r="K18" s="27">
        <v>817000</v>
      </c>
      <c r="M18" s="27">
        <v>163400</v>
      </c>
      <c r="N18" s="73">
        <f t="shared" si="0"/>
        <v>653600</v>
      </c>
      <c r="O18" s="91">
        <v>47000</v>
      </c>
      <c r="R18" s="323">
        <f>O18-P18-Q18</f>
        <v>47000</v>
      </c>
    </row>
    <row r="19" spans="1:18" ht="21">
      <c r="A19" s="86">
        <v>3</v>
      </c>
      <c r="B19" s="222" t="s">
        <v>551</v>
      </c>
      <c r="C19" s="95"/>
      <c r="D19" s="95"/>
      <c r="E19" s="95"/>
      <c r="F19" s="95"/>
      <c r="G19" s="26"/>
      <c r="K19" s="27"/>
      <c r="L19" s="27"/>
      <c r="M19" s="57"/>
      <c r="N19" s="73">
        <f t="shared" si="0"/>
        <v>0</v>
      </c>
      <c r="O19" s="13">
        <v>400000</v>
      </c>
      <c r="P19" s="13">
        <v>200000</v>
      </c>
      <c r="R19" s="323">
        <f>O19-P19-Q19</f>
        <v>200000</v>
      </c>
    </row>
    <row r="20" spans="1:18" ht="21">
      <c r="A20" s="86"/>
      <c r="B20" s="231" t="s">
        <v>501</v>
      </c>
      <c r="C20" s="95">
        <v>1178427</v>
      </c>
      <c r="D20" s="95">
        <v>739022</v>
      </c>
      <c r="E20" s="95"/>
      <c r="F20" s="95">
        <f>C20-D20</f>
        <v>439405</v>
      </c>
      <c r="G20" s="26">
        <f>D20*100/C20</f>
        <v>62.712582111577554</v>
      </c>
      <c r="K20" s="27">
        <v>824400</v>
      </c>
      <c r="N20" s="73">
        <f t="shared" si="0"/>
        <v>824400</v>
      </c>
      <c r="O20" s="13">
        <v>697600</v>
      </c>
      <c r="R20" s="323">
        <f>O20-P20-Q20</f>
        <v>697600</v>
      </c>
    </row>
    <row r="21" spans="1:14" ht="21">
      <c r="A21" s="86"/>
      <c r="B21" s="231"/>
      <c r="C21" s="95"/>
      <c r="D21" s="95"/>
      <c r="E21" s="95"/>
      <c r="F21" s="95"/>
      <c r="G21" s="26"/>
      <c r="K21" s="27">
        <v>7931000</v>
      </c>
      <c r="L21" s="242"/>
      <c r="N21" s="73">
        <f t="shared" si="0"/>
        <v>7931000</v>
      </c>
    </row>
    <row r="22" spans="1:14" ht="21">
      <c r="A22" s="86"/>
      <c r="B22" s="224"/>
      <c r="C22" s="115"/>
      <c r="D22" s="115"/>
      <c r="E22" s="115"/>
      <c r="F22" s="115"/>
      <c r="G22" s="223"/>
      <c r="K22" s="27">
        <v>4549300</v>
      </c>
      <c r="N22" s="73">
        <f t="shared" si="0"/>
        <v>4549300</v>
      </c>
    </row>
    <row r="23" spans="1:11" ht="18.75">
      <c r="A23" s="86"/>
      <c r="B23" s="169" t="s">
        <v>5</v>
      </c>
      <c r="C23" s="113">
        <f>SUM(C20:C22)</f>
        <v>1178427</v>
      </c>
      <c r="D23" s="113">
        <f>SUM(D20:D22)</f>
        <v>739022</v>
      </c>
      <c r="E23" s="113">
        <f>SUM(E20:E22)</f>
        <v>0</v>
      </c>
      <c r="F23" s="113">
        <f>SUM(F20:F22)</f>
        <v>439405</v>
      </c>
      <c r="G23" s="143">
        <f>D23*100/C23</f>
        <v>62.712582111577554</v>
      </c>
      <c r="K23" s="27"/>
    </row>
    <row r="24" spans="1:18" ht="18.75">
      <c r="A24" s="86"/>
      <c r="B24" s="112"/>
      <c r="C24" s="112"/>
      <c r="D24" s="112"/>
      <c r="E24" s="112"/>
      <c r="F24" s="112"/>
      <c r="G24" s="112"/>
      <c r="K24" s="27">
        <f>SUM(K15:K23)</f>
        <v>69895600</v>
      </c>
      <c r="L24" s="27">
        <f>SUM(L15:L23)</f>
        <v>4094671.59</v>
      </c>
      <c r="M24" s="91">
        <f>SUM(M15:M23)</f>
        <v>14330300</v>
      </c>
      <c r="N24" s="211">
        <f>SUM(N15:N23)</f>
        <v>51470628.41</v>
      </c>
      <c r="O24" s="323">
        <f>SUM(O17:O23)</f>
        <v>2753800</v>
      </c>
      <c r="P24" s="323">
        <f>SUM(P17:P23)</f>
        <v>200000</v>
      </c>
      <c r="Q24" s="323">
        <f>SUM(Q17:Q23)</f>
        <v>1152000</v>
      </c>
      <c r="R24" s="323">
        <f>SUM(R17:R23)</f>
        <v>1401800</v>
      </c>
    </row>
    <row r="25" spans="1:15" ht="18.75">
      <c r="A25" s="68"/>
      <c r="B25" s="94"/>
      <c r="C25" s="94"/>
      <c r="D25" s="94"/>
      <c r="E25" s="94"/>
      <c r="F25" s="94"/>
      <c r="G25" s="153"/>
      <c r="N25" s="13" t="s">
        <v>1</v>
      </c>
      <c r="O25" s="13" t="s">
        <v>593</v>
      </c>
    </row>
    <row r="26" spans="1:15" ht="18.75">
      <c r="A26" s="672"/>
      <c r="B26" s="672"/>
      <c r="C26" s="672"/>
      <c r="D26" s="672"/>
      <c r="E26" s="672"/>
      <c r="F26" s="672"/>
      <c r="G26" s="672"/>
      <c r="N26" s="27"/>
      <c r="O26" s="27">
        <v>19576200</v>
      </c>
    </row>
    <row r="27" spans="14:15" ht="18.75">
      <c r="N27" s="27">
        <v>4094671.59</v>
      </c>
      <c r="O27" s="27">
        <v>12208000</v>
      </c>
    </row>
    <row r="28" spans="11:15" ht="18.75">
      <c r="K28" s="13" t="s">
        <v>1</v>
      </c>
      <c r="L28" s="13" t="s">
        <v>593</v>
      </c>
      <c r="N28" s="27">
        <v>326800</v>
      </c>
      <c r="O28" s="27">
        <v>490200</v>
      </c>
    </row>
    <row r="29" spans="11:15" ht="18.75">
      <c r="K29" s="27">
        <v>1471400</v>
      </c>
      <c r="L29" s="27">
        <v>137800</v>
      </c>
      <c r="N29" s="27">
        <v>824400</v>
      </c>
      <c r="O29" s="27"/>
    </row>
    <row r="30" spans="11:15" ht="18.75">
      <c r="K30" s="27">
        <v>1418400</v>
      </c>
      <c r="L30" s="27">
        <v>694800</v>
      </c>
      <c r="N30" s="27">
        <v>5730400</v>
      </c>
      <c r="O30" s="27">
        <v>2022100</v>
      </c>
    </row>
    <row r="31" spans="11:15" ht="18.75">
      <c r="K31" s="27">
        <v>139600</v>
      </c>
      <c r="L31" s="27">
        <v>558000</v>
      </c>
      <c r="N31" s="27">
        <v>2899300</v>
      </c>
      <c r="O31" s="27">
        <v>1550000</v>
      </c>
    </row>
    <row r="32" spans="11:15" ht="18.75">
      <c r="K32" s="27">
        <v>47000</v>
      </c>
      <c r="L32" s="27"/>
      <c r="N32" s="27"/>
      <c r="O32" s="27"/>
    </row>
    <row r="33" spans="11:15" ht="18.75">
      <c r="K33" s="27">
        <v>400000</v>
      </c>
      <c r="L33" s="27"/>
      <c r="N33" s="27">
        <f>SUM(N26:N32)</f>
        <v>13875571.59</v>
      </c>
      <c r="O33" s="27">
        <f>SUM(O26:O32)</f>
        <v>35846500</v>
      </c>
    </row>
    <row r="34" spans="11:15" ht="18.75">
      <c r="K34" s="27"/>
      <c r="L34" s="27"/>
      <c r="N34" s="27"/>
      <c r="O34" s="27"/>
    </row>
    <row r="35" spans="11:15" ht="18.75">
      <c r="K35" s="27">
        <f>SUM(K29:K34)</f>
        <v>3476400</v>
      </c>
      <c r="L35" s="27">
        <f>SUM(L29:L34)</f>
        <v>1390600</v>
      </c>
      <c r="N35" s="27"/>
      <c r="O35" s="27"/>
    </row>
    <row r="36" spans="11:15" ht="18.75">
      <c r="K36" s="27"/>
      <c r="L36" s="27"/>
      <c r="N36" s="27"/>
      <c r="O36" s="27"/>
    </row>
    <row r="37" spans="11:12" ht="18.75">
      <c r="K37" s="27"/>
      <c r="L37" s="27"/>
    </row>
    <row r="45" spans="1:18" s="91" customFormat="1" ht="19.5" thickBot="1">
      <c r="A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</row>
    <row r="46" spans="1:18" s="91" customFormat="1" ht="21.75" thickBot="1">
      <c r="A46" s="13"/>
      <c r="B46" s="171" t="s">
        <v>430</v>
      </c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</row>
    <row r="47" spans="1:18" s="91" customFormat="1" ht="21">
      <c r="A47" s="13"/>
      <c r="B47" s="170"/>
      <c r="C47" s="170"/>
      <c r="D47" s="170"/>
      <c r="E47" s="170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</row>
    <row r="48" spans="1:18" s="91" customFormat="1" ht="21">
      <c r="A48" s="13"/>
      <c r="B48" s="172" t="s">
        <v>431</v>
      </c>
      <c r="C48" s="172"/>
      <c r="D48" s="170"/>
      <c r="E48" s="170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</row>
    <row r="49" spans="1:18" s="91" customFormat="1" ht="21">
      <c r="A49" s="13"/>
      <c r="B49" s="172" t="s">
        <v>432</v>
      </c>
      <c r="C49" s="172"/>
      <c r="D49" s="170"/>
      <c r="E49" s="170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</row>
    <row r="50" spans="1:18" s="91" customFormat="1" ht="21">
      <c r="A50" s="13"/>
      <c r="B50" s="172"/>
      <c r="C50" s="172"/>
      <c r="D50" s="170"/>
      <c r="E50" s="170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</row>
    <row r="51" spans="1:18" s="91" customFormat="1" ht="21">
      <c r="A51" s="13"/>
      <c r="B51" s="172"/>
      <c r="C51" s="172"/>
      <c r="D51" s="170"/>
      <c r="E51" s="170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</row>
    <row r="52" spans="1:18" s="91" customFormat="1" ht="21">
      <c r="A52" s="13"/>
      <c r="B52" s="172"/>
      <c r="C52" s="172"/>
      <c r="D52" s="170"/>
      <c r="E52" s="170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</row>
    <row r="53" spans="1:18" s="91" customFormat="1" ht="21">
      <c r="A53" s="13"/>
      <c r="B53" s="172"/>
      <c r="C53" s="172"/>
      <c r="D53" s="170"/>
      <c r="E53" s="170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</row>
    <row r="54" spans="1:18" s="91" customFormat="1" ht="21">
      <c r="A54" s="13"/>
      <c r="B54" s="172"/>
      <c r="C54" s="172"/>
      <c r="D54" s="170"/>
      <c r="E54" s="170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</row>
    <row r="55" spans="1:18" s="91" customFormat="1" ht="21">
      <c r="A55" s="13"/>
      <c r="B55" s="170"/>
      <c r="C55" s="170"/>
      <c r="D55" s="170"/>
      <c r="E55" s="170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</row>
    <row r="56" spans="1:18" s="91" customFormat="1" ht="21">
      <c r="A56" s="13"/>
      <c r="B56" s="170"/>
      <c r="C56" s="170"/>
      <c r="D56" s="170"/>
      <c r="E56" s="170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</row>
    <row r="57" spans="1:18" s="91" customFormat="1" ht="21">
      <c r="A57" s="13"/>
      <c r="B57" s="170"/>
      <c r="C57" s="170"/>
      <c r="D57" s="170"/>
      <c r="E57" s="170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</row>
  </sheetData>
  <sheetProtection/>
  <mergeCells count="2">
    <mergeCell ref="B1:G1"/>
    <mergeCell ref="A26:G26"/>
  </mergeCells>
  <printOptions/>
  <pageMargins left="0.35" right="0.23" top="0.6" bottom="0.1968503937007874" header="0.15748031496062992" footer="0.15748031496062992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R57"/>
  <sheetViews>
    <sheetView zoomScalePageLayoutView="0" workbookViewId="0" topLeftCell="A1">
      <selection activeCell="F31" sqref="F31"/>
    </sheetView>
  </sheetViews>
  <sheetFormatPr defaultColWidth="9.140625" defaultRowHeight="12.75"/>
  <cols>
    <col min="1" max="1" width="3.7109375" style="13" customWidth="1"/>
    <col min="2" max="2" width="33.00390625" style="91" customWidth="1"/>
    <col min="3" max="3" width="13.421875" style="91" customWidth="1"/>
    <col min="4" max="4" width="12.421875" style="91" customWidth="1"/>
    <col min="5" max="5" width="13.00390625" style="91" customWidth="1"/>
    <col min="6" max="6" width="12.7109375" style="91" customWidth="1"/>
    <col min="7" max="7" width="10.8515625" style="91" customWidth="1"/>
    <col min="8" max="10" width="9.140625" style="13" customWidth="1"/>
    <col min="11" max="11" width="15.57421875" style="13" customWidth="1"/>
    <col min="12" max="12" width="14.140625" style="13" customWidth="1"/>
    <col min="13" max="13" width="12.8515625" style="13" customWidth="1"/>
    <col min="14" max="14" width="15.140625" style="13" customWidth="1"/>
    <col min="15" max="15" width="16.00390625" style="13" customWidth="1"/>
    <col min="16" max="16" width="11.7109375" style="13" customWidth="1"/>
    <col min="17" max="17" width="11.421875" style="13" customWidth="1"/>
    <col min="18" max="18" width="11.7109375" style="13" customWidth="1"/>
    <col min="19" max="16384" width="9.140625" style="13" customWidth="1"/>
  </cols>
  <sheetData>
    <row r="1" spans="2:7" ht="21">
      <c r="B1" s="673" t="s">
        <v>362</v>
      </c>
      <c r="C1" s="673"/>
      <c r="D1" s="673"/>
      <c r="E1" s="673"/>
      <c r="F1" s="673"/>
      <c r="G1" s="673"/>
    </row>
    <row r="2" spans="2:7" ht="21">
      <c r="B2" s="47"/>
      <c r="C2" s="229" t="s">
        <v>700</v>
      </c>
      <c r="D2" s="47"/>
      <c r="E2" s="47"/>
      <c r="F2" s="47"/>
      <c r="G2" s="47"/>
    </row>
    <row r="3" spans="1:15" ht="18.75">
      <c r="A3" s="126"/>
      <c r="B3" s="126"/>
      <c r="C3" s="126"/>
      <c r="D3" s="126"/>
      <c r="E3" s="126"/>
      <c r="F3" s="126"/>
      <c r="G3" s="126"/>
      <c r="K3" s="27"/>
      <c r="L3" s="236"/>
      <c r="M3" s="236"/>
      <c r="N3" s="236"/>
      <c r="O3" s="236"/>
    </row>
    <row r="4" spans="1:15" ht="21.75" customHeight="1">
      <c r="A4" s="18" t="s">
        <v>6</v>
      </c>
      <c r="B4" s="132" t="s">
        <v>4</v>
      </c>
      <c r="C4" s="134" t="s">
        <v>361</v>
      </c>
      <c r="D4" s="134" t="s">
        <v>49</v>
      </c>
      <c r="E4" s="134" t="s">
        <v>107</v>
      </c>
      <c r="F4" s="134" t="s">
        <v>2</v>
      </c>
      <c r="G4" s="151" t="s">
        <v>8</v>
      </c>
      <c r="J4" s="13">
        <v>2618175</v>
      </c>
      <c r="K4" s="27"/>
      <c r="L4" s="237">
        <v>1766400</v>
      </c>
      <c r="M4" s="238"/>
      <c r="N4" s="238">
        <v>1763500</v>
      </c>
      <c r="O4" s="239">
        <v>2900</v>
      </c>
    </row>
    <row r="5" spans="1:15" ht="18.75">
      <c r="A5" s="19"/>
      <c r="B5" s="133"/>
      <c r="C5" s="135"/>
      <c r="D5" s="135" t="s">
        <v>499</v>
      </c>
      <c r="E5" s="135"/>
      <c r="F5" s="135"/>
      <c r="G5" s="152" t="s">
        <v>9</v>
      </c>
      <c r="J5" s="13">
        <v>6560</v>
      </c>
      <c r="K5" s="27"/>
      <c r="L5" s="240">
        <v>729200</v>
      </c>
      <c r="M5" s="241">
        <v>182300</v>
      </c>
      <c r="N5" s="241">
        <v>543000</v>
      </c>
      <c r="O5" s="142">
        <v>3900</v>
      </c>
    </row>
    <row r="6" spans="1:16" ht="21">
      <c r="A6" s="131">
        <v>1</v>
      </c>
      <c r="B6" s="222" t="s">
        <v>548</v>
      </c>
      <c r="C6" s="112"/>
      <c r="D6" s="112"/>
      <c r="E6" s="112"/>
      <c r="F6" s="112"/>
      <c r="G6" s="112"/>
      <c r="J6" s="13">
        <f>SUM(J4:J5)</f>
        <v>2624735</v>
      </c>
      <c r="K6" s="45"/>
      <c r="L6" s="240" t="e">
        <f>#REF!</f>
        <v>#REF!</v>
      </c>
      <c r="M6" s="241"/>
      <c r="N6" s="241">
        <v>45993465</v>
      </c>
      <c r="O6" s="142">
        <v>2624735</v>
      </c>
      <c r="P6"/>
    </row>
    <row r="7" spans="1:16" ht="18.75">
      <c r="A7" s="86"/>
      <c r="B7" s="95" t="s">
        <v>549</v>
      </c>
      <c r="C7" s="95">
        <v>8820700</v>
      </c>
      <c r="D7" s="112">
        <v>8575500</v>
      </c>
      <c r="E7" s="112"/>
      <c r="F7" s="112">
        <f>C7-D7-E7</f>
        <v>245200</v>
      </c>
      <c r="G7" s="108">
        <f>E7*100/C7</f>
        <v>0</v>
      </c>
      <c r="K7" s="45">
        <v>45098125</v>
      </c>
      <c r="L7" s="240" t="e">
        <f>#REF!</f>
        <v>#REF!</v>
      </c>
      <c r="M7" s="241"/>
      <c r="N7" s="241"/>
      <c r="O7" s="240">
        <v>4442600</v>
      </c>
      <c r="P7"/>
    </row>
    <row r="8" spans="1:16" ht="18.75">
      <c r="A8" s="86"/>
      <c r="B8" s="322" t="s">
        <v>591</v>
      </c>
      <c r="C8" s="95">
        <v>8764900</v>
      </c>
      <c r="D8" s="112">
        <v>1105900</v>
      </c>
      <c r="E8" s="112">
        <v>6777600</v>
      </c>
      <c r="F8" s="112">
        <f>C8-D8-E8</f>
        <v>881400</v>
      </c>
      <c r="G8" s="108">
        <f>E8*100/C8</f>
        <v>77.32660954488928</v>
      </c>
      <c r="K8" s="45">
        <v>9283500</v>
      </c>
      <c r="L8" s="240" t="e">
        <f>#REF!</f>
        <v>#REF!</v>
      </c>
      <c r="M8" s="241">
        <v>1112700</v>
      </c>
      <c r="N8" s="241">
        <v>147400</v>
      </c>
      <c r="O8" s="142"/>
      <c r="P8"/>
    </row>
    <row r="9" spans="1:16" ht="18.75">
      <c r="A9" s="86"/>
      <c r="B9" s="322" t="s">
        <v>594</v>
      </c>
      <c r="C9" s="95">
        <v>2996000</v>
      </c>
      <c r="D9" s="95"/>
      <c r="E9" s="95">
        <v>2996000</v>
      </c>
      <c r="F9" s="112">
        <f>C9-D9-E9</f>
        <v>0</v>
      </c>
      <c r="G9" s="108">
        <f>E9*100/C9</f>
        <v>100</v>
      </c>
      <c r="K9" s="45"/>
      <c r="L9" s="240"/>
      <c r="M9" s="241"/>
      <c r="N9" s="241"/>
      <c r="O9" s="142"/>
      <c r="P9"/>
    </row>
    <row r="10" spans="1:16" ht="18.75">
      <c r="A10" s="86"/>
      <c r="B10" s="112"/>
      <c r="C10" s="115"/>
      <c r="D10" s="112"/>
      <c r="E10" s="112"/>
      <c r="F10" s="115"/>
      <c r="G10" s="115"/>
      <c r="K10" s="228">
        <f>SUM(K7:K8)</f>
        <v>54381625</v>
      </c>
      <c r="L10" s="240" t="e">
        <f>#REF!</f>
        <v>#REF!</v>
      </c>
      <c r="M10" s="241">
        <v>196600</v>
      </c>
      <c r="N10" s="241"/>
      <c r="O10" s="142"/>
      <c r="P10"/>
    </row>
    <row r="11" spans="1:16" ht="18.75">
      <c r="A11" s="98"/>
      <c r="B11" s="227" t="s">
        <v>5</v>
      </c>
      <c r="C11" s="113">
        <f>SUM(C7:C10)</f>
        <v>20581600</v>
      </c>
      <c r="D11" s="113">
        <f>SUM(D7:D10)</f>
        <v>9681400</v>
      </c>
      <c r="E11" s="113">
        <f>SUM(E7:E10)</f>
        <v>9773600</v>
      </c>
      <c r="F11" s="113">
        <f>SUM(F7:F10)</f>
        <v>1126600</v>
      </c>
      <c r="G11" s="366">
        <f>E11*100/C11</f>
        <v>47.48707583472616</v>
      </c>
      <c r="K11" s="228" t="s">
        <v>500</v>
      </c>
      <c r="L11" s="45">
        <v>538200</v>
      </c>
      <c r="M11" s="65">
        <v>538200</v>
      </c>
      <c r="N11" s="65"/>
      <c r="O11"/>
      <c r="P11"/>
    </row>
    <row r="12" spans="1:16" ht="18.75">
      <c r="A12" s="86"/>
      <c r="B12" s="112"/>
      <c r="C12" s="115"/>
      <c r="D12" s="115"/>
      <c r="E12" s="115"/>
      <c r="F12" s="115"/>
      <c r="G12" s="115"/>
      <c r="K12" s="45"/>
      <c r="L12" s="45">
        <v>729200</v>
      </c>
      <c r="M12" s="65">
        <v>182300</v>
      </c>
      <c r="N12" s="65">
        <v>361000</v>
      </c>
      <c r="O12">
        <v>185900</v>
      </c>
      <c r="P12"/>
    </row>
    <row r="13" spans="1:16" ht="21">
      <c r="A13" s="86">
        <v>2</v>
      </c>
      <c r="B13" s="225" t="s">
        <v>550</v>
      </c>
      <c r="C13" s="226"/>
      <c r="D13" s="95"/>
      <c r="E13" s="95"/>
      <c r="F13" s="124"/>
      <c r="G13" s="26"/>
      <c r="I13" s="13">
        <v>1395000</v>
      </c>
      <c r="K13" s="102"/>
      <c r="L13" s="232">
        <v>1766400</v>
      </c>
      <c r="M13" s="233"/>
      <c r="N13" s="233">
        <v>1175500</v>
      </c>
      <c r="O13" s="234">
        <v>590900</v>
      </c>
      <c r="P13" s="137"/>
    </row>
    <row r="14" spans="1:16" ht="18.75">
      <c r="A14" s="86"/>
      <c r="B14" s="95" t="s">
        <v>497</v>
      </c>
      <c r="C14" s="112">
        <v>7039400</v>
      </c>
      <c r="D14" s="112"/>
      <c r="E14" s="112">
        <f>4867000+185100</f>
        <v>5052100</v>
      </c>
      <c r="F14" s="112">
        <f>C14-D14-E14</f>
        <v>1987300</v>
      </c>
      <c r="G14" s="108">
        <f>E14*100/C14</f>
        <v>71.76890075858738</v>
      </c>
      <c r="I14" s="13">
        <v>777400</v>
      </c>
      <c r="K14" s="102"/>
      <c r="L14" s="102" t="e">
        <f>SUM(L6:L13)</f>
        <v>#REF!</v>
      </c>
      <c r="M14" s="102">
        <f>SUM(M6:M13)</f>
        <v>2029800</v>
      </c>
      <c r="N14" s="102">
        <f>SUM(N6:N13)</f>
        <v>47677365</v>
      </c>
      <c r="O14" s="102">
        <f>SUM(O6:O13)</f>
        <v>7844135</v>
      </c>
      <c r="P14" s="65"/>
    </row>
    <row r="15" spans="1:16" ht="21">
      <c r="A15" s="86"/>
      <c r="B15" s="95" t="s">
        <v>498</v>
      </c>
      <c r="C15" s="115">
        <v>69895600</v>
      </c>
      <c r="D15" s="324">
        <v>41271407.28</v>
      </c>
      <c r="E15" s="324">
        <v>21908871.59</v>
      </c>
      <c r="F15" s="324">
        <f>C15-D15-E15</f>
        <v>6715321.129999999</v>
      </c>
      <c r="G15" s="108">
        <f>E15*100/C15</f>
        <v>31.345137018639228</v>
      </c>
      <c r="I15" s="13">
        <f>SUM(I13:I14)</f>
        <v>2172400</v>
      </c>
      <c r="J15" s="13" t="s">
        <v>552</v>
      </c>
      <c r="K15" s="102">
        <v>17357400</v>
      </c>
      <c r="L15" s="235">
        <v>7582671.59</v>
      </c>
      <c r="M15" s="211">
        <v>8720000</v>
      </c>
      <c r="N15" s="73">
        <f>K15-L15-M15</f>
        <v>1054728.4100000001</v>
      </c>
      <c r="O15" s="140"/>
      <c r="P15" s="65"/>
    </row>
    <row r="16" spans="1:16" ht="21">
      <c r="A16" s="86"/>
      <c r="B16" s="95"/>
      <c r="C16" s="111"/>
      <c r="D16" s="115"/>
      <c r="E16" s="115"/>
      <c r="F16" s="115"/>
      <c r="G16" s="115"/>
      <c r="I16" s="13">
        <v>4867000</v>
      </c>
      <c r="K16" s="27">
        <v>10030000</v>
      </c>
      <c r="L16" s="27"/>
      <c r="M16" s="27">
        <v>8162000</v>
      </c>
      <c r="N16" s="73">
        <f aca="true" t="shared" si="0" ref="N16:N22">K16-L16-M16</f>
        <v>1868000</v>
      </c>
      <c r="O16" s="13" t="s">
        <v>435</v>
      </c>
      <c r="P16" s="14" t="s">
        <v>1</v>
      </c>
    </row>
    <row r="17" spans="1:18" ht="21">
      <c r="A17" s="86"/>
      <c r="B17" s="169" t="s">
        <v>5</v>
      </c>
      <c r="C17" s="113">
        <f>SUM(C14:C16)</f>
        <v>76935000</v>
      </c>
      <c r="D17" s="214">
        <f>SUM(D14:D16)</f>
        <v>41271407.28</v>
      </c>
      <c r="E17" s="214">
        <f>SUM(E14:E16)</f>
        <v>26960971.59</v>
      </c>
      <c r="F17" s="214">
        <f>SUM(F14:F16)</f>
        <v>8702621.129999999</v>
      </c>
      <c r="G17" s="366">
        <f>E17*100/C17</f>
        <v>35.04383127315266</v>
      </c>
      <c r="I17" s="13">
        <f>SUM(I15:I16)</f>
        <v>7039400</v>
      </c>
      <c r="K17" s="27">
        <v>28386500</v>
      </c>
      <c r="L17" s="27">
        <v>483000</v>
      </c>
      <c r="M17" s="57">
        <v>24389407.28</v>
      </c>
      <c r="N17" s="73">
        <f t="shared" si="0"/>
        <v>3514092.719999999</v>
      </c>
      <c r="O17" s="91">
        <v>1609200</v>
      </c>
      <c r="P17" s="91"/>
      <c r="Q17" s="91">
        <v>1152000</v>
      </c>
      <c r="R17" s="323">
        <f>O17-P17-Q17</f>
        <v>457200</v>
      </c>
    </row>
    <row r="18" spans="1:18" ht="21">
      <c r="A18" s="86"/>
      <c r="B18" s="230"/>
      <c r="C18" s="115"/>
      <c r="D18" s="115"/>
      <c r="E18" s="115"/>
      <c r="F18" s="115"/>
      <c r="G18" s="223"/>
      <c r="K18" s="27">
        <v>817000</v>
      </c>
      <c r="L18" s="27">
        <v>817000</v>
      </c>
      <c r="M18" s="27"/>
      <c r="N18" s="73">
        <f t="shared" si="0"/>
        <v>0</v>
      </c>
      <c r="O18" s="91">
        <v>47000</v>
      </c>
      <c r="R18" s="323">
        <f>O18-P18-Q18</f>
        <v>47000</v>
      </c>
    </row>
    <row r="19" spans="1:18" ht="21">
      <c r="A19" s="86">
        <v>3</v>
      </c>
      <c r="B19" s="222" t="s">
        <v>551</v>
      </c>
      <c r="C19" s="95"/>
      <c r="D19" s="95"/>
      <c r="E19" s="95"/>
      <c r="F19" s="95"/>
      <c r="G19" s="26"/>
      <c r="K19" s="27"/>
      <c r="L19" s="27"/>
      <c r="M19" s="57"/>
      <c r="N19" s="73">
        <f t="shared" si="0"/>
        <v>0</v>
      </c>
      <c r="O19" s="13">
        <v>400000</v>
      </c>
      <c r="P19" s="13">
        <v>200000</v>
      </c>
      <c r="R19" s="323">
        <f>O19-P19-Q19</f>
        <v>200000</v>
      </c>
    </row>
    <row r="20" spans="1:18" ht="21">
      <c r="A20" s="86"/>
      <c r="B20" s="231" t="s">
        <v>501</v>
      </c>
      <c r="C20" s="95">
        <v>1178427</v>
      </c>
      <c r="D20" s="95"/>
      <c r="E20" s="95">
        <v>786927</v>
      </c>
      <c r="F20" s="95">
        <f>C20-D20-E20</f>
        <v>391500</v>
      </c>
      <c r="G20" s="26">
        <f>D20*100/C20</f>
        <v>0</v>
      </c>
      <c r="K20" s="27">
        <v>824400</v>
      </c>
      <c r="L20" s="27">
        <v>824400</v>
      </c>
      <c r="N20" s="73">
        <f t="shared" si="0"/>
        <v>0</v>
      </c>
      <c r="O20" s="13">
        <v>697600</v>
      </c>
      <c r="R20" s="323">
        <f>O20-P20-Q20</f>
        <v>697600</v>
      </c>
    </row>
    <row r="21" spans="1:14" ht="21">
      <c r="A21" s="86"/>
      <c r="B21" s="231"/>
      <c r="C21" s="95"/>
      <c r="D21" s="95"/>
      <c r="E21" s="95"/>
      <c r="F21" s="95"/>
      <c r="G21" s="26"/>
      <c r="K21" s="27">
        <v>7931000</v>
      </c>
      <c r="L21" s="242">
        <v>7752500</v>
      </c>
      <c r="N21" s="73">
        <f t="shared" si="0"/>
        <v>178500</v>
      </c>
    </row>
    <row r="22" spans="1:14" ht="21">
      <c r="A22" s="86"/>
      <c r="B22" s="224"/>
      <c r="C22" s="115"/>
      <c r="D22" s="115"/>
      <c r="E22" s="115"/>
      <c r="F22" s="115"/>
      <c r="G22" s="223"/>
      <c r="K22" s="27">
        <v>4549300</v>
      </c>
      <c r="L22" s="13">
        <v>4449300</v>
      </c>
      <c r="N22" s="73">
        <f t="shared" si="0"/>
        <v>100000</v>
      </c>
    </row>
    <row r="23" spans="1:11" ht="18.75">
      <c r="A23" s="86"/>
      <c r="B23" s="169" t="s">
        <v>5</v>
      </c>
      <c r="C23" s="113">
        <f>SUM(C20:C22)</f>
        <v>1178427</v>
      </c>
      <c r="D23" s="113">
        <f>SUM(D20:D22)</f>
        <v>0</v>
      </c>
      <c r="E23" s="113">
        <f>SUM(E20:E22)</f>
        <v>786927</v>
      </c>
      <c r="F23" s="113">
        <f>SUM(F20:F22)</f>
        <v>391500</v>
      </c>
      <c r="G23" s="143">
        <f>D23*100/C23</f>
        <v>0</v>
      </c>
      <c r="K23" s="27"/>
    </row>
    <row r="24" spans="1:18" ht="18.75">
      <c r="A24" s="86"/>
      <c r="B24" s="112"/>
      <c r="C24" s="112"/>
      <c r="D24" s="112"/>
      <c r="E24" s="112"/>
      <c r="F24" s="112"/>
      <c r="G24" s="112"/>
      <c r="K24" s="27">
        <f>SUM(K15:K23)</f>
        <v>69895600</v>
      </c>
      <c r="L24" s="27">
        <f>SUM(L15:L23)</f>
        <v>21908871.59</v>
      </c>
      <c r="M24" s="57">
        <f>SUM(M15:M23)</f>
        <v>41271407.28</v>
      </c>
      <c r="N24" s="211">
        <f>SUM(N15:N23)</f>
        <v>6715321.129999999</v>
      </c>
      <c r="O24" s="323">
        <f>SUM(O17:O23)</f>
        <v>2753800</v>
      </c>
      <c r="P24" s="323">
        <f>SUM(P17:P23)</f>
        <v>200000</v>
      </c>
      <c r="Q24" s="323">
        <f>SUM(Q17:Q23)</f>
        <v>1152000</v>
      </c>
      <c r="R24" s="323">
        <f>SUM(R17:R23)</f>
        <v>1401800</v>
      </c>
    </row>
    <row r="25" spans="1:15" ht="18.75">
      <c r="A25" s="68"/>
      <c r="B25" s="94"/>
      <c r="C25" s="94"/>
      <c r="D25" s="94"/>
      <c r="E25" s="94"/>
      <c r="F25" s="94"/>
      <c r="G25" s="153"/>
      <c r="N25" s="13" t="s">
        <v>1</v>
      </c>
      <c r="O25" s="13" t="s">
        <v>593</v>
      </c>
    </row>
    <row r="26" spans="1:15" ht="18.75">
      <c r="A26" s="672"/>
      <c r="B26" s="672"/>
      <c r="C26" s="672"/>
      <c r="D26" s="672"/>
      <c r="E26" s="672"/>
      <c r="F26" s="672"/>
      <c r="G26" s="672"/>
      <c r="N26" s="27"/>
      <c r="O26" s="27">
        <v>19576200</v>
      </c>
    </row>
    <row r="27" spans="14:15" ht="18.75">
      <c r="N27" s="27">
        <v>4094671.59</v>
      </c>
      <c r="O27" s="27">
        <v>12208000</v>
      </c>
    </row>
    <row r="28" spans="6:15" ht="18.75">
      <c r="F28" s="27"/>
      <c r="K28" s="13" t="s">
        <v>1</v>
      </c>
      <c r="L28" s="13" t="s">
        <v>593</v>
      </c>
      <c r="N28" s="27">
        <v>326800</v>
      </c>
      <c r="O28" s="27">
        <v>490200</v>
      </c>
    </row>
    <row r="29" spans="6:15" ht="18.75">
      <c r="F29" s="27"/>
      <c r="K29" s="27">
        <v>1471400</v>
      </c>
      <c r="L29" s="27">
        <v>137800</v>
      </c>
      <c r="N29" s="27">
        <v>824400</v>
      </c>
      <c r="O29" s="27"/>
    </row>
    <row r="30" spans="6:15" ht="18.75">
      <c r="F30" s="27"/>
      <c r="K30" s="27">
        <v>1418400</v>
      </c>
      <c r="L30" s="27">
        <v>694800</v>
      </c>
      <c r="N30" s="27">
        <v>5730400</v>
      </c>
      <c r="O30" s="27">
        <v>2022100</v>
      </c>
    </row>
    <row r="31" spans="11:15" ht="18.75">
      <c r="K31" s="27">
        <v>139600</v>
      </c>
      <c r="L31" s="27">
        <v>558000</v>
      </c>
      <c r="N31" s="27">
        <v>2899300</v>
      </c>
      <c r="O31" s="27">
        <v>1550000</v>
      </c>
    </row>
    <row r="32" spans="11:15" ht="18.75">
      <c r="K32" s="27">
        <v>47000</v>
      </c>
      <c r="L32" s="27"/>
      <c r="N32" s="27"/>
      <c r="O32" s="27"/>
    </row>
    <row r="33" spans="11:15" ht="18.75">
      <c r="K33" s="27">
        <v>400000</v>
      </c>
      <c r="L33" s="27"/>
      <c r="N33" s="27">
        <f>SUM(N26:N32)</f>
        <v>13875571.59</v>
      </c>
      <c r="O33" s="27">
        <f>SUM(O26:O32)</f>
        <v>35846500</v>
      </c>
    </row>
    <row r="34" spans="11:15" ht="18.75">
      <c r="K34" s="27"/>
      <c r="L34" s="27"/>
      <c r="N34" s="27"/>
      <c r="O34" s="27"/>
    </row>
    <row r="35" spans="11:15" ht="18.75">
      <c r="K35" s="27">
        <f>SUM(K29:K34)</f>
        <v>3476400</v>
      </c>
      <c r="L35" s="27">
        <f>SUM(L29:L34)</f>
        <v>1390600</v>
      </c>
      <c r="N35" s="27"/>
      <c r="O35" s="27"/>
    </row>
    <row r="36" spans="11:15" ht="18.75">
      <c r="K36" s="27"/>
      <c r="L36" s="27"/>
      <c r="N36" s="27"/>
      <c r="O36" s="27"/>
    </row>
    <row r="37" spans="11:12" ht="18.75">
      <c r="K37" s="27"/>
      <c r="L37" s="27"/>
    </row>
    <row r="45" spans="1:18" s="91" customFormat="1" ht="19.5" thickBot="1">
      <c r="A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</row>
    <row r="46" spans="1:18" s="91" customFormat="1" ht="21.75" thickBot="1">
      <c r="A46" s="13"/>
      <c r="B46" s="171" t="s">
        <v>430</v>
      </c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</row>
    <row r="47" spans="1:18" s="91" customFormat="1" ht="21">
      <c r="A47" s="13"/>
      <c r="B47" s="170"/>
      <c r="C47" s="170"/>
      <c r="D47" s="170"/>
      <c r="E47" s="170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</row>
    <row r="48" spans="1:18" s="91" customFormat="1" ht="21">
      <c r="A48" s="13"/>
      <c r="B48" s="172" t="s">
        <v>431</v>
      </c>
      <c r="C48" s="172"/>
      <c r="D48" s="170"/>
      <c r="E48" s="170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</row>
    <row r="49" spans="1:18" s="91" customFormat="1" ht="21">
      <c r="A49" s="13"/>
      <c r="B49" s="172" t="s">
        <v>432</v>
      </c>
      <c r="C49" s="172"/>
      <c r="D49" s="170"/>
      <c r="E49" s="170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</row>
    <row r="50" spans="1:18" s="91" customFormat="1" ht="21">
      <c r="A50" s="13"/>
      <c r="B50" s="172"/>
      <c r="C50" s="172"/>
      <c r="D50" s="170"/>
      <c r="E50" s="170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</row>
    <row r="51" spans="1:18" s="91" customFormat="1" ht="21">
      <c r="A51" s="13"/>
      <c r="B51" s="172"/>
      <c r="C51" s="172"/>
      <c r="D51" s="170"/>
      <c r="E51" s="170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</row>
    <row r="52" spans="1:18" s="91" customFormat="1" ht="21">
      <c r="A52" s="13"/>
      <c r="B52" s="172"/>
      <c r="C52" s="172"/>
      <c r="D52" s="170"/>
      <c r="E52" s="170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</row>
    <row r="53" spans="1:18" s="91" customFormat="1" ht="21">
      <c r="A53" s="13"/>
      <c r="B53" s="172"/>
      <c r="C53" s="172"/>
      <c r="D53" s="170"/>
      <c r="E53" s="170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</row>
    <row r="54" spans="1:18" s="91" customFormat="1" ht="21">
      <c r="A54" s="13"/>
      <c r="B54" s="172"/>
      <c r="C54" s="172"/>
      <c r="D54" s="170"/>
      <c r="E54" s="170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</row>
    <row r="55" spans="1:18" s="91" customFormat="1" ht="21">
      <c r="A55" s="13"/>
      <c r="B55" s="170"/>
      <c r="C55" s="170"/>
      <c r="D55" s="170"/>
      <c r="E55" s="170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</row>
    <row r="56" spans="1:18" s="91" customFormat="1" ht="21">
      <c r="A56" s="13"/>
      <c r="B56" s="170"/>
      <c r="C56" s="170"/>
      <c r="D56" s="170"/>
      <c r="E56" s="170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</row>
    <row r="57" spans="1:18" s="91" customFormat="1" ht="21">
      <c r="A57" s="13"/>
      <c r="B57" s="170"/>
      <c r="C57" s="170"/>
      <c r="D57" s="170"/>
      <c r="E57" s="170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</row>
  </sheetData>
  <sheetProtection/>
  <mergeCells count="2">
    <mergeCell ref="B1:G1"/>
    <mergeCell ref="A26:G26"/>
  </mergeCells>
  <printOptions/>
  <pageMargins left="0.35" right="0.23" top="0.6" bottom="0.1968503937007874" header="0.15748031496062992" footer="0.15748031496062992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S57"/>
  <sheetViews>
    <sheetView zoomScalePageLayoutView="0" workbookViewId="0" topLeftCell="A1">
      <selection activeCell="B13" sqref="B13"/>
    </sheetView>
  </sheetViews>
  <sheetFormatPr defaultColWidth="9.140625" defaultRowHeight="12.75"/>
  <cols>
    <col min="1" max="1" width="3.7109375" style="13" customWidth="1"/>
    <col min="2" max="2" width="29.140625" style="91" customWidth="1"/>
    <col min="3" max="3" width="11.8515625" style="91" customWidth="1"/>
    <col min="4" max="4" width="12.00390625" style="91" customWidth="1"/>
    <col min="5" max="5" width="12.421875" style="91" customWidth="1"/>
    <col min="6" max="7" width="11.7109375" style="91" customWidth="1"/>
    <col min="8" max="8" width="8.7109375" style="91" customWidth="1"/>
    <col min="9" max="11" width="9.140625" style="13" customWidth="1"/>
    <col min="12" max="12" width="15.57421875" style="13" customWidth="1"/>
    <col min="13" max="13" width="14.140625" style="13" customWidth="1"/>
    <col min="14" max="14" width="12.8515625" style="13" customWidth="1"/>
    <col min="15" max="15" width="15.140625" style="13" customWidth="1"/>
    <col min="16" max="16" width="16.00390625" style="13" customWidth="1"/>
    <col min="17" max="17" width="11.7109375" style="13" customWidth="1"/>
    <col min="18" max="18" width="11.421875" style="13" customWidth="1"/>
    <col min="19" max="19" width="11.7109375" style="13" customWidth="1"/>
    <col min="20" max="16384" width="9.140625" style="13" customWidth="1"/>
  </cols>
  <sheetData>
    <row r="1" spans="2:12" ht="21">
      <c r="B1" s="673" t="s">
        <v>362</v>
      </c>
      <c r="C1" s="673"/>
      <c r="D1" s="673"/>
      <c r="E1" s="673"/>
      <c r="F1" s="673"/>
      <c r="G1" s="673"/>
      <c r="H1" s="229"/>
      <c r="L1" s="13">
        <v>648000</v>
      </c>
    </row>
    <row r="2" spans="2:12" ht="21">
      <c r="B2" s="47"/>
      <c r="C2" s="229" t="s">
        <v>748</v>
      </c>
      <c r="D2" s="47"/>
      <c r="E2" s="47"/>
      <c r="F2" s="47"/>
      <c r="G2" s="47"/>
      <c r="H2" s="47"/>
      <c r="L2" s="13">
        <v>12626500</v>
      </c>
    </row>
    <row r="3" spans="1:16" ht="18.75">
      <c r="A3" s="126"/>
      <c r="B3" s="126"/>
      <c r="C3" s="126"/>
      <c r="D3" s="126"/>
      <c r="E3" s="126"/>
      <c r="F3" s="126"/>
      <c r="G3" s="126"/>
      <c r="H3" s="126"/>
      <c r="L3" s="27">
        <v>8145247.44</v>
      </c>
      <c r="M3" s="236"/>
      <c r="N3" s="236"/>
      <c r="O3" s="236"/>
      <c r="P3" s="236"/>
    </row>
    <row r="4" spans="1:16" ht="21.75" customHeight="1">
      <c r="A4" s="18" t="s">
        <v>6</v>
      </c>
      <c r="B4" s="432" t="s">
        <v>4</v>
      </c>
      <c r="C4" s="134" t="s">
        <v>361</v>
      </c>
      <c r="D4" s="134" t="s">
        <v>49</v>
      </c>
      <c r="E4" s="134" t="s">
        <v>107</v>
      </c>
      <c r="F4" s="134" t="s">
        <v>557</v>
      </c>
      <c r="G4" s="134" t="s">
        <v>320</v>
      </c>
      <c r="H4" s="151" t="s">
        <v>8</v>
      </c>
      <c r="K4" s="13">
        <v>2618175</v>
      </c>
      <c r="L4" s="27">
        <f>SUM(L2:L3)</f>
        <v>20771747.44</v>
      </c>
      <c r="M4" s="237">
        <v>1766400</v>
      </c>
      <c r="N4" s="238"/>
      <c r="O4" s="238">
        <v>1763500</v>
      </c>
      <c r="P4" s="239">
        <v>2900</v>
      </c>
    </row>
    <row r="5" spans="1:16" ht="18.75">
      <c r="A5" s="19"/>
      <c r="B5" s="433"/>
      <c r="C5" s="135"/>
      <c r="D5" s="135" t="s">
        <v>736</v>
      </c>
      <c r="E5" s="135"/>
      <c r="F5" s="135" t="s">
        <v>2</v>
      </c>
      <c r="G5" s="135"/>
      <c r="H5" s="152" t="s">
        <v>9</v>
      </c>
      <c r="K5" s="13">
        <v>6560</v>
      </c>
      <c r="L5" s="27">
        <v>21419747.44</v>
      </c>
      <c r="M5" s="240">
        <v>729200</v>
      </c>
      <c r="N5" s="241">
        <v>182300</v>
      </c>
      <c r="O5" s="241">
        <v>543000</v>
      </c>
      <c r="P5" s="142">
        <v>3900</v>
      </c>
    </row>
    <row r="6" spans="1:17" ht="20.25">
      <c r="A6" s="131">
        <v>1</v>
      </c>
      <c r="B6" s="434" t="s">
        <v>548</v>
      </c>
      <c r="C6" s="112"/>
      <c r="D6" s="112"/>
      <c r="E6" s="112"/>
      <c r="F6" s="112"/>
      <c r="G6" s="112"/>
      <c r="H6" s="112"/>
      <c r="K6" s="13">
        <f>SUM(K4:K5)</f>
        <v>2624735</v>
      </c>
      <c r="L6" s="45">
        <f>L4-L5</f>
        <v>-648000</v>
      </c>
      <c r="M6" s="240" t="e">
        <f>#REF!</f>
        <v>#REF!</v>
      </c>
      <c r="N6" s="241"/>
      <c r="O6" s="241">
        <v>45993465</v>
      </c>
      <c r="P6" s="142">
        <v>2624735</v>
      </c>
      <c r="Q6"/>
    </row>
    <row r="7" spans="1:17" ht="18.75">
      <c r="A7" s="86"/>
      <c r="B7" s="430" t="s">
        <v>549</v>
      </c>
      <c r="C7" s="95">
        <v>8820700</v>
      </c>
      <c r="D7" s="112">
        <v>8575500</v>
      </c>
      <c r="E7" s="192">
        <v>5537453.56</v>
      </c>
      <c r="F7" s="112">
        <v>2664600</v>
      </c>
      <c r="G7" s="192">
        <f>C7-E7-F7</f>
        <v>618646.4400000004</v>
      </c>
      <c r="H7" s="108">
        <f>E7*100/C7</f>
        <v>62.7779378053896</v>
      </c>
      <c r="J7" s="13">
        <v>245200</v>
      </c>
      <c r="L7" s="45">
        <v>45098125</v>
      </c>
      <c r="M7" s="240" t="e">
        <f>#REF!</f>
        <v>#REF!</v>
      </c>
      <c r="N7" s="241"/>
      <c r="O7" s="241"/>
      <c r="P7" s="240">
        <v>4442600</v>
      </c>
      <c r="Q7"/>
    </row>
    <row r="8" spans="1:17" ht="18.75">
      <c r="A8" s="86"/>
      <c r="B8" s="430" t="s">
        <v>591</v>
      </c>
      <c r="C8" s="95">
        <v>8764900</v>
      </c>
      <c r="D8" s="112">
        <v>7866180</v>
      </c>
      <c r="E8" s="192">
        <v>7866179.56</v>
      </c>
      <c r="F8" s="112">
        <v>0</v>
      </c>
      <c r="G8" s="192">
        <f>C8-E8-F8</f>
        <v>898720.4400000004</v>
      </c>
      <c r="H8" s="108">
        <f>E8*100/C8</f>
        <v>89.74636972469737</v>
      </c>
      <c r="J8" s="13">
        <v>2664600</v>
      </c>
      <c r="L8" s="45">
        <v>9283500</v>
      </c>
      <c r="M8" s="240" t="e">
        <f>#REF!</f>
        <v>#REF!</v>
      </c>
      <c r="N8" s="241">
        <v>1112700</v>
      </c>
      <c r="O8" s="241">
        <v>147400</v>
      </c>
      <c r="P8" s="142"/>
      <c r="Q8"/>
    </row>
    <row r="9" spans="1:17" ht="18.75">
      <c r="A9" s="86"/>
      <c r="B9" s="430"/>
      <c r="C9" s="95"/>
      <c r="D9" s="95"/>
      <c r="E9" s="95"/>
      <c r="F9" s="112"/>
      <c r="G9" s="112"/>
      <c r="H9" s="108"/>
      <c r="J9" s="13">
        <f>SUM(J7:J8)</f>
        <v>2909800</v>
      </c>
      <c r="L9" s="45"/>
      <c r="M9" s="240"/>
      <c r="N9" s="241"/>
      <c r="O9" s="241"/>
      <c r="P9" s="142"/>
      <c r="Q9"/>
    </row>
    <row r="10" spans="1:17" ht="18.75">
      <c r="A10" s="86"/>
      <c r="B10" s="435"/>
      <c r="C10" s="115"/>
      <c r="D10" s="112"/>
      <c r="E10" s="112"/>
      <c r="F10" s="115"/>
      <c r="G10" s="115"/>
      <c r="H10" s="99"/>
      <c r="L10" s="228">
        <f>SUM(L7:L8)</f>
        <v>54381625</v>
      </c>
      <c r="M10" s="240" t="e">
        <f>#REF!</f>
        <v>#REF!</v>
      </c>
      <c r="N10" s="241">
        <v>196600</v>
      </c>
      <c r="O10" s="241"/>
      <c r="P10" s="142"/>
      <c r="Q10"/>
    </row>
    <row r="11" spans="1:17" ht="18.75">
      <c r="A11" s="98"/>
      <c r="B11" s="436" t="s">
        <v>5</v>
      </c>
      <c r="C11" s="113">
        <f>SUM(C7:C10)</f>
        <v>17585600</v>
      </c>
      <c r="D11" s="113">
        <f>SUM(D7:D10)</f>
        <v>16441680</v>
      </c>
      <c r="E11" s="214">
        <f>SUM(E7:E10)</f>
        <v>13403633.12</v>
      </c>
      <c r="F11" s="113">
        <f>SUM(F7:F10)</f>
        <v>2664600</v>
      </c>
      <c r="G11" s="214">
        <f>SUM(G7:G10)</f>
        <v>1517366.8800000008</v>
      </c>
      <c r="H11" s="109">
        <f>E11*100/C11</f>
        <v>76.21936766445273</v>
      </c>
      <c r="L11" s="228"/>
      <c r="M11" s="45">
        <v>538200</v>
      </c>
      <c r="N11" s="65">
        <v>538200</v>
      </c>
      <c r="O11" s="65"/>
      <c r="P11"/>
      <c r="Q11"/>
    </row>
    <row r="12" spans="1:17" ht="18.75">
      <c r="A12" s="86"/>
      <c r="B12" s="435"/>
      <c r="C12" s="115"/>
      <c r="D12" s="115"/>
      <c r="E12" s="115"/>
      <c r="F12" s="115"/>
      <c r="G12" s="115"/>
      <c r="H12" s="115"/>
      <c r="L12" s="45"/>
      <c r="M12" s="45">
        <v>729200</v>
      </c>
      <c r="N12" s="65">
        <v>182300</v>
      </c>
      <c r="O12" s="65">
        <v>361000</v>
      </c>
      <c r="P12">
        <v>185900</v>
      </c>
      <c r="Q12"/>
    </row>
    <row r="13" spans="1:17" ht="21">
      <c r="A13" s="86">
        <v>2</v>
      </c>
      <c r="B13" s="437" t="s">
        <v>550</v>
      </c>
      <c r="C13" s="226"/>
      <c r="D13" s="95"/>
      <c r="E13" s="95"/>
      <c r="F13" s="124"/>
      <c r="G13" s="124"/>
      <c r="H13" s="26"/>
      <c r="J13" s="13">
        <v>1395000</v>
      </c>
      <c r="L13" s="102"/>
      <c r="M13" s="232">
        <v>1766400</v>
      </c>
      <c r="N13" s="233"/>
      <c r="O13" s="233">
        <v>1175500</v>
      </c>
      <c r="P13" s="234">
        <v>590900</v>
      </c>
      <c r="Q13" s="137"/>
    </row>
    <row r="14" spans="1:17" ht="18.75">
      <c r="A14" s="86"/>
      <c r="B14" s="430" t="s">
        <v>734</v>
      </c>
      <c r="C14" s="112">
        <v>30002100</v>
      </c>
      <c r="D14" s="205">
        <v>29598026.22</v>
      </c>
      <c r="E14" s="431">
        <v>27415826.22</v>
      </c>
      <c r="F14" s="205">
        <f>D14-E14</f>
        <v>2182200</v>
      </c>
      <c r="G14" s="192">
        <v>404073.78</v>
      </c>
      <c r="H14" s="108">
        <f>E14*100/C14</f>
        <v>91.37969082164248</v>
      </c>
      <c r="J14" s="13">
        <v>777400</v>
      </c>
      <c r="L14" s="102"/>
      <c r="M14" s="102" t="e">
        <f>SUM(M6:M13)</f>
        <v>#REF!</v>
      </c>
      <c r="N14" s="102">
        <f>SUM(N6:N13)</f>
        <v>2029800</v>
      </c>
      <c r="O14" s="102">
        <f>SUM(O6:O13)</f>
        <v>47677365</v>
      </c>
      <c r="P14" s="102">
        <f>SUM(P6:P13)</f>
        <v>7844135</v>
      </c>
      <c r="Q14" s="65"/>
    </row>
    <row r="15" spans="1:17" ht="21">
      <c r="A15" s="86"/>
      <c r="B15" s="430" t="s">
        <v>735</v>
      </c>
      <c r="C15" s="115">
        <v>46654400</v>
      </c>
      <c r="D15" s="324">
        <v>40874600.02</v>
      </c>
      <c r="E15" s="431">
        <v>21637052.58</v>
      </c>
      <c r="F15" s="205">
        <f>D15-E15</f>
        <v>19237547.440000005</v>
      </c>
      <c r="G15" s="205">
        <v>5779799.98</v>
      </c>
      <c r="H15" s="108">
        <f>E15*100/C15</f>
        <v>46.37730327686135</v>
      </c>
      <c r="J15" s="13">
        <f>SUM(J13:J14)</f>
        <v>2172400</v>
      </c>
      <c r="K15" s="13" t="s">
        <v>552</v>
      </c>
      <c r="L15" s="102">
        <v>17357400</v>
      </c>
      <c r="M15" s="235">
        <v>7582671.59</v>
      </c>
      <c r="N15" s="211">
        <v>8720000</v>
      </c>
      <c r="O15" s="73">
        <f>L15-M15-N15</f>
        <v>1054728.4100000001</v>
      </c>
      <c r="P15" s="140"/>
      <c r="Q15" s="65"/>
    </row>
    <row r="16" spans="1:17" ht="21">
      <c r="A16" s="86"/>
      <c r="B16" s="430"/>
      <c r="C16" s="111"/>
      <c r="D16" s="115"/>
      <c r="E16" s="115"/>
      <c r="F16" s="115"/>
      <c r="G16" s="115"/>
      <c r="H16" s="115"/>
      <c r="J16" s="13">
        <v>4867000</v>
      </c>
      <c r="L16" s="27">
        <v>10030000</v>
      </c>
      <c r="M16" s="27"/>
      <c r="N16" s="27">
        <v>8162000</v>
      </c>
      <c r="O16" s="73">
        <f aca="true" t="shared" si="0" ref="O16:O22">L16-M16-N16</f>
        <v>1868000</v>
      </c>
      <c r="P16" s="13" t="s">
        <v>435</v>
      </c>
      <c r="Q16" s="14" t="s">
        <v>1</v>
      </c>
    </row>
    <row r="17" spans="1:19" ht="21">
      <c r="A17" s="86"/>
      <c r="B17" s="438" t="s">
        <v>5</v>
      </c>
      <c r="C17" s="113">
        <f>SUM(C14:C16)</f>
        <v>76656500</v>
      </c>
      <c r="D17" s="214">
        <f>SUM(D14:D16)</f>
        <v>70472626.24000001</v>
      </c>
      <c r="E17" s="214">
        <f>SUM(E14:E16)</f>
        <v>49052878.8</v>
      </c>
      <c r="F17" s="214">
        <f>SUM(F14:F16)</f>
        <v>21419747.440000005</v>
      </c>
      <c r="G17" s="214">
        <f>SUM(G14:G16)</f>
        <v>6183873.760000001</v>
      </c>
      <c r="H17" s="366">
        <f>E17*100/C17</f>
        <v>63.99050152302805</v>
      </c>
      <c r="J17" s="13">
        <f>SUM(J15:J16)</f>
        <v>7039400</v>
      </c>
      <c r="L17" s="27">
        <v>28386500</v>
      </c>
      <c r="M17" s="27">
        <v>483000</v>
      </c>
      <c r="N17" s="57">
        <v>24389407.28</v>
      </c>
      <c r="O17" s="73">
        <f t="shared" si="0"/>
        <v>3514092.719999999</v>
      </c>
      <c r="P17" s="91">
        <v>1609200</v>
      </c>
      <c r="Q17" s="91"/>
      <c r="R17" s="91">
        <v>1152000</v>
      </c>
      <c r="S17" s="323">
        <f>P17-Q17-R17</f>
        <v>457200</v>
      </c>
    </row>
    <row r="18" spans="1:19" ht="21">
      <c r="A18" s="86"/>
      <c r="B18" s="439"/>
      <c r="C18" s="115"/>
      <c r="D18" s="115"/>
      <c r="E18" s="115"/>
      <c r="F18" s="115"/>
      <c r="G18" s="115"/>
      <c r="H18" s="223"/>
      <c r="L18" s="27">
        <v>817000</v>
      </c>
      <c r="M18" s="27">
        <v>817000</v>
      </c>
      <c r="N18" s="27"/>
      <c r="O18" s="73">
        <f t="shared" si="0"/>
        <v>0</v>
      </c>
      <c r="P18" s="91">
        <v>47000</v>
      </c>
      <c r="S18" s="323">
        <f>P18-Q18-R18</f>
        <v>47000</v>
      </c>
    </row>
    <row r="19" spans="1:19" ht="21">
      <c r="A19" s="86">
        <v>3</v>
      </c>
      <c r="B19" s="434" t="s">
        <v>551</v>
      </c>
      <c r="C19" s="95"/>
      <c r="D19" s="95"/>
      <c r="E19" s="95"/>
      <c r="F19" s="95"/>
      <c r="G19" s="95"/>
      <c r="H19" s="26"/>
      <c r="L19" s="27"/>
      <c r="M19" s="27"/>
      <c r="N19" s="57"/>
      <c r="O19" s="73">
        <f t="shared" si="0"/>
        <v>0</v>
      </c>
      <c r="P19" s="13">
        <v>400000</v>
      </c>
      <c r="Q19" s="13">
        <v>200000</v>
      </c>
      <c r="S19" s="323">
        <f>P19-Q19-R19</f>
        <v>200000</v>
      </c>
    </row>
    <row r="20" spans="1:19" ht="21">
      <c r="A20" s="86"/>
      <c r="B20" s="440" t="s">
        <v>501</v>
      </c>
      <c r="C20" s="95">
        <v>1178427</v>
      </c>
      <c r="D20" s="95"/>
      <c r="E20" s="95">
        <v>786927</v>
      </c>
      <c r="F20" s="95"/>
      <c r="G20" s="95">
        <v>391500</v>
      </c>
      <c r="H20" s="26">
        <f>E20*100/C20</f>
        <v>66.77774694571661</v>
      </c>
      <c r="L20" s="27">
        <v>824400</v>
      </c>
      <c r="M20" s="27">
        <v>824400</v>
      </c>
      <c r="O20" s="73">
        <f t="shared" si="0"/>
        <v>0</v>
      </c>
      <c r="P20" s="13">
        <v>697600</v>
      </c>
      <c r="S20" s="323">
        <f>P20-Q20-R20</f>
        <v>697600</v>
      </c>
    </row>
    <row r="21" spans="1:15" ht="21">
      <c r="A21" s="86"/>
      <c r="B21" s="231"/>
      <c r="C21" s="95"/>
      <c r="D21" s="95"/>
      <c r="E21" s="95"/>
      <c r="F21" s="95"/>
      <c r="G21" s="95"/>
      <c r="H21" s="26"/>
      <c r="L21" s="27">
        <v>7931000</v>
      </c>
      <c r="M21" s="242">
        <v>7752500</v>
      </c>
      <c r="O21" s="73">
        <f t="shared" si="0"/>
        <v>178500</v>
      </c>
    </row>
    <row r="22" spans="1:15" ht="21">
      <c r="A22" s="86"/>
      <c r="B22" s="224"/>
      <c r="C22" s="115"/>
      <c r="D22" s="115"/>
      <c r="E22" s="115"/>
      <c r="F22" s="115"/>
      <c r="G22" s="115"/>
      <c r="H22" s="223"/>
      <c r="L22" s="27">
        <v>4549300</v>
      </c>
      <c r="M22" s="13">
        <v>4449300</v>
      </c>
      <c r="O22" s="73">
        <f t="shared" si="0"/>
        <v>100000</v>
      </c>
    </row>
    <row r="23" spans="1:12" ht="18.75">
      <c r="A23" s="86"/>
      <c r="B23" s="169" t="s">
        <v>5</v>
      </c>
      <c r="C23" s="113">
        <f>SUM(C20:C22)</f>
        <v>1178427</v>
      </c>
      <c r="D23" s="113">
        <f>SUM(D20:D22)</f>
        <v>0</v>
      </c>
      <c r="E23" s="113">
        <f>SUM(E20:E22)</f>
        <v>786927</v>
      </c>
      <c r="F23" s="113">
        <f>SUM(F20:F22)</f>
        <v>0</v>
      </c>
      <c r="G23" s="113">
        <v>391500</v>
      </c>
      <c r="H23" s="143">
        <v>66.78</v>
      </c>
      <c r="L23" s="27"/>
    </row>
    <row r="24" spans="1:19" ht="18.75">
      <c r="A24" s="86"/>
      <c r="B24" s="112"/>
      <c r="C24" s="112"/>
      <c r="D24" s="112"/>
      <c r="E24" s="112"/>
      <c r="F24" s="112"/>
      <c r="G24" s="112"/>
      <c r="H24" s="112"/>
      <c r="L24" s="27">
        <f>SUM(L15:L23)</f>
        <v>69895600</v>
      </c>
      <c r="M24" s="27">
        <f>SUM(M15:M23)</f>
        <v>21908871.59</v>
      </c>
      <c r="N24" s="57">
        <f>SUM(N15:N23)</f>
        <v>41271407.28</v>
      </c>
      <c r="O24" s="211">
        <f>SUM(O15:O23)</f>
        <v>6715321.129999999</v>
      </c>
      <c r="P24" s="323">
        <f>SUM(P17:P23)</f>
        <v>2753800</v>
      </c>
      <c r="Q24" s="323">
        <f>SUM(Q17:Q23)</f>
        <v>200000</v>
      </c>
      <c r="R24" s="323">
        <f>SUM(R17:R23)</f>
        <v>1152000</v>
      </c>
      <c r="S24" s="323">
        <f>SUM(S17:S23)</f>
        <v>1401800</v>
      </c>
    </row>
    <row r="25" spans="1:16" ht="18.75">
      <c r="A25" s="68"/>
      <c r="B25" s="94"/>
      <c r="C25" s="94"/>
      <c r="D25" s="94"/>
      <c r="E25" s="94"/>
      <c r="F25" s="94"/>
      <c r="G25" s="94"/>
      <c r="H25" s="153"/>
      <c r="O25" s="13" t="s">
        <v>1</v>
      </c>
      <c r="P25" s="13" t="s">
        <v>593</v>
      </c>
    </row>
    <row r="26" spans="1:16" ht="18.75">
      <c r="A26" s="672"/>
      <c r="B26" s="672"/>
      <c r="C26" s="672"/>
      <c r="D26" s="672"/>
      <c r="E26" s="672"/>
      <c r="F26" s="672"/>
      <c r="G26" s="672"/>
      <c r="H26" s="672"/>
      <c r="O26" s="27"/>
      <c r="P26" s="27">
        <v>19576200</v>
      </c>
    </row>
    <row r="27" spans="15:16" ht="18.75">
      <c r="O27" s="27">
        <v>4094671.59</v>
      </c>
      <c r="P27" s="27">
        <v>12208000</v>
      </c>
    </row>
    <row r="28" spans="6:16" ht="18.75">
      <c r="F28" s="57"/>
      <c r="G28" s="57"/>
      <c r="L28" s="13" t="s">
        <v>1</v>
      </c>
      <c r="M28" s="13" t="s">
        <v>593</v>
      </c>
      <c r="O28" s="27">
        <v>326800</v>
      </c>
      <c r="P28" s="27">
        <v>490200</v>
      </c>
    </row>
    <row r="29" spans="6:16" ht="18.75">
      <c r="F29" s="27"/>
      <c r="G29" s="27"/>
      <c r="L29" s="27">
        <v>1471400</v>
      </c>
      <c r="M29" s="27">
        <v>137800</v>
      </c>
      <c r="O29" s="27">
        <v>824400</v>
      </c>
      <c r="P29" s="27"/>
    </row>
    <row r="30" spans="6:16" ht="18.75">
      <c r="F30" s="57"/>
      <c r="G30" s="57"/>
      <c r="L30" s="27">
        <v>1418400</v>
      </c>
      <c r="M30" s="27">
        <v>694800</v>
      </c>
      <c r="O30" s="27">
        <v>5730400</v>
      </c>
      <c r="P30" s="27">
        <v>2022100</v>
      </c>
    </row>
    <row r="31" spans="12:16" ht="18.75">
      <c r="L31" s="27">
        <v>139600</v>
      </c>
      <c r="M31" s="27">
        <v>558000</v>
      </c>
      <c r="O31" s="27">
        <v>2899300</v>
      </c>
      <c r="P31" s="27">
        <v>1550000</v>
      </c>
    </row>
    <row r="32" spans="12:16" ht="18.75">
      <c r="L32" s="27">
        <v>47000</v>
      </c>
      <c r="M32" s="27"/>
      <c r="O32" s="27"/>
      <c r="P32" s="27"/>
    </row>
    <row r="33" spans="12:16" ht="18.75">
      <c r="L33" s="27">
        <v>400000</v>
      </c>
      <c r="M33" s="27"/>
      <c r="O33" s="27">
        <f>SUM(O26:O32)</f>
        <v>13875571.59</v>
      </c>
      <c r="P33" s="27">
        <f>SUM(P26:P32)</f>
        <v>35846500</v>
      </c>
    </row>
    <row r="34" spans="12:16" ht="18.75">
      <c r="L34" s="27"/>
      <c r="M34" s="27"/>
      <c r="O34" s="27"/>
      <c r="P34" s="27"/>
    </row>
    <row r="35" spans="12:16" ht="18.75">
      <c r="L35" s="27">
        <f>SUM(L29:L34)</f>
        <v>3476400</v>
      </c>
      <c r="M35" s="27">
        <f>SUM(M29:M34)</f>
        <v>1390600</v>
      </c>
      <c r="O35" s="27"/>
      <c r="P35" s="27"/>
    </row>
    <row r="36" spans="12:16" ht="18.75">
      <c r="L36" s="27"/>
      <c r="M36" s="27"/>
      <c r="O36" s="27"/>
      <c r="P36" s="27"/>
    </row>
    <row r="37" spans="12:13" ht="18.75">
      <c r="L37" s="27"/>
      <c r="M37" s="27"/>
    </row>
    <row r="45" spans="1:19" s="91" customFormat="1" ht="19.5" thickBot="1">
      <c r="A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</row>
    <row r="46" spans="1:19" s="91" customFormat="1" ht="21.75" thickBot="1">
      <c r="A46" s="13"/>
      <c r="B46" s="171" t="s">
        <v>430</v>
      </c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</row>
    <row r="47" spans="1:19" s="91" customFormat="1" ht="21">
      <c r="A47" s="13"/>
      <c r="B47" s="170"/>
      <c r="C47" s="170"/>
      <c r="D47" s="170"/>
      <c r="E47" s="170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</row>
    <row r="48" spans="1:19" s="91" customFormat="1" ht="21">
      <c r="A48" s="13"/>
      <c r="B48" s="172" t="s">
        <v>431</v>
      </c>
      <c r="C48" s="172"/>
      <c r="D48" s="170"/>
      <c r="E48" s="170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</row>
    <row r="49" spans="1:19" s="91" customFormat="1" ht="21">
      <c r="A49" s="13"/>
      <c r="B49" s="172" t="s">
        <v>432</v>
      </c>
      <c r="C49" s="172"/>
      <c r="D49" s="170"/>
      <c r="E49" s="170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</row>
    <row r="50" spans="1:19" s="91" customFormat="1" ht="21">
      <c r="A50" s="13"/>
      <c r="B50" s="172"/>
      <c r="C50" s="172"/>
      <c r="D50" s="170"/>
      <c r="E50" s="170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</row>
    <row r="51" spans="1:19" s="91" customFormat="1" ht="21">
      <c r="A51" s="13"/>
      <c r="B51" s="172"/>
      <c r="C51" s="172"/>
      <c r="D51" s="170"/>
      <c r="E51" s="170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</row>
    <row r="52" spans="1:19" s="91" customFormat="1" ht="21">
      <c r="A52" s="13"/>
      <c r="B52" s="172"/>
      <c r="C52" s="172"/>
      <c r="D52" s="170"/>
      <c r="E52" s="170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</row>
    <row r="53" spans="1:19" s="91" customFormat="1" ht="21">
      <c r="A53" s="13"/>
      <c r="B53" s="172"/>
      <c r="C53" s="172"/>
      <c r="D53" s="170"/>
      <c r="E53" s="170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</row>
    <row r="54" spans="1:19" s="91" customFormat="1" ht="21">
      <c r="A54" s="13"/>
      <c r="B54" s="172"/>
      <c r="C54" s="172"/>
      <c r="D54" s="170"/>
      <c r="E54" s="170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</row>
    <row r="55" spans="1:19" s="91" customFormat="1" ht="21">
      <c r="A55" s="13"/>
      <c r="B55" s="170"/>
      <c r="C55" s="170"/>
      <c r="D55" s="170"/>
      <c r="E55" s="170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</row>
    <row r="56" spans="1:19" s="91" customFormat="1" ht="21">
      <c r="A56" s="13"/>
      <c r="B56" s="170"/>
      <c r="C56" s="170"/>
      <c r="D56" s="170"/>
      <c r="E56" s="170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</row>
    <row r="57" spans="1:19" s="91" customFormat="1" ht="21">
      <c r="A57" s="13"/>
      <c r="B57" s="170"/>
      <c r="C57" s="170"/>
      <c r="D57" s="170"/>
      <c r="E57" s="170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</row>
  </sheetData>
  <sheetProtection/>
  <mergeCells count="2">
    <mergeCell ref="B1:G1"/>
    <mergeCell ref="A26:H26"/>
  </mergeCells>
  <printOptions/>
  <pageMargins left="0.3" right="0.15" top="0.6" bottom="0.1968503937007874" header="0.15748031496062992" footer="0.15748031496062992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S57"/>
  <sheetViews>
    <sheetView zoomScalePageLayoutView="0" workbookViewId="0" topLeftCell="A1">
      <selection activeCell="F10" sqref="F10"/>
    </sheetView>
  </sheetViews>
  <sheetFormatPr defaultColWidth="9.140625" defaultRowHeight="12.75"/>
  <cols>
    <col min="1" max="1" width="3.7109375" style="13" customWidth="1"/>
    <col min="2" max="2" width="29.140625" style="91" customWidth="1"/>
    <col min="3" max="3" width="11.8515625" style="91" customWidth="1"/>
    <col min="4" max="4" width="12.00390625" style="91" customWidth="1"/>
    <col min="5" max="5" width="12.421875" style="91" customWidth="1"/>
    <col min="6" max="7" width="11.7109375" style="91" customWidth="1"/>
    <col min="8" max="8" width="8.7109375" style="91" customWidth="1"/>
    <col min="9" max="11" width="9.140625" style="13" customWidth="1"/>
    <col min="12" max="12" width="15.57421875" style="13" customWidth="1"/>
    <col min="13" max="13" width="14.140625" style="13" customWidth="1"/>
    <col min="14" max="14" width="12.8515625" style="13" customWidth="1"/>
    <col min="15" max="15" width="15.140625" style="13" customWidth="1"/>
    <col min="16" max="16" width="16.00390625" style="13" customWidth="1"/>
    <col min="17" max="17" width="11.7109375" style="13" customWidth="1"/>
    <col min="18" max="18" width="11.421875" style="13" customWidth="1"/>
    <col min="19" max="19" width="11.7109375" style="13" customWidth="1"/>
    <col min="20" max="16384" width="9.140625" style="13" customWidth="1"/>
  </cols>
  <sheetData>
    <row r="1" spans="2:12" ht="21">
      <c r="B1" s="673" t="s">
        <v>362</v>
      </c>
      <c r="C1" s="673"/>
      <c r="D1" s="673"/>
      <c r="E1" s="673"/>
      <c r="F1" s="673"/>
      <c r="G1" s="673"/>
      <c r="H1" s="229"/>
      <c r="L1" s="13">
        <v>648000</v>
      </c>
    </row>
    <row r="2" spans="2:12" ht="21">
      <c r="B2" s="47"/>
      <c r="C2" s="229" t="s">
        <v>749</v>
      </c>
      <c r="D2" s="47"/>
      <c r="E2" s="47"/>
      <c r="F2" s="47"/>
      <c r="G2" s="47"/>
      <c r="H2" s="47"/>
      <c r="L2" s="13">
        <v>12626500</v>
      </c>
    </row>
    <row r="3" spans="1:16" ht="18.75">
      <c r="A3" s="126"/>
      <c r="B3" s="126"/>
      <c r="C3" s="126"/>
      <c r="D3" s="126"/>
      <c r="E3" s="126"/>
      <c r="F3" s="126"/>
      <c r="G3" s="126"/>
      <c r="H3" s="126"/>
      <c r="L3" s="27">
        <v>8145247.44</v>
      </c>
      <c r="M3" s="236"/>
      <c r="N3" s="236"/>
      <c r="O3" s="236"/>
      <c r="P3" s="236"/>
    </row>
    <row r="4" spans="1:16" ht="21.75" customHeight="1">
      <c r="A4" s="18" t="s">
        <v>6</v>
      </c>
      <c r="B4" s="432" t="s">
        <v>4</v>
      </c>
      <c r="C4" s="134" t="s">
        <v>361</v>
      </c>
      <c r="D4" s="134" t="s">
        <v>49</v>
      </c>
      <c r="E4" s="134" t="s">
        <v>107</v>
      </c>
      <c r="F4" s="134" t="s">
        <v>557</v>
      </c>
      <c r="G4" s="134" t="s">
        <v>320</v>
      </c>
      <c r="H4" s="151" t="s">
        <v>8</v>
      </c>
      <c r="K4" s="13">
        <v>2618175</v>
      </c>
      <c r="L4" s="27">
        <f>SUM(L2:L3)</f>
        <v>20771747.44</v>
      </c>
      <c r="M4" s="237">
        <v>1766400</v>
      </c>
      <c r="N4" s="238"/>
      <c r="O4" s="238">
        <v>1763500</v>
      </c>
      <c r="P4" s="239">
        <v>2900</v>
      </c>
    </row>
    <row r="5" spans="1:16" ht="18.75">
      <c r="A5" s="19"/>
      <c r="B5" s="433"/>
      <c r="C5" s="135"/>
      <c r="D5" s="135" t="s">
        <v>736</v>
      </c>
      <c r="E5" s="135"/>
      <c r="F5" s="135" t="s">
        <v>2</v>
      </c>
      <c r="G5" s="135"/>
      <c r="H5" s="152" t="s">
        <v>9</v>
      </c>
      <c r="K5" s="13">
        <v>6560</v>
      </c>
      <c r="L5" s="27">
        <v>21419747.44</v>
      </c>
      <c r="M5" s="240">
        <v>729200</v>
      </c>
      <c r="N5" s="241">
        <v>182300</v>
      </c>
      <c r="O5" s="241">
        <v>543000</v>
      </c>
      <c r="P5" s="142">
        <v>3900</v>
      </c>
    </row>
    <row r="6" spans="1:17" ht="20.25">
      <c r="A6" s="131">
        <v>1</v>
      </c>
      <c r="B6" s="434" t="s">
        <v>548</v>
      </c>
      <c r="C6" s="112"/>
      <c r="D6" s="112"/>
      <c r="E6" s="112"/>
      <c r="F6" s="112"/>
      <c r="G6" s="112"/>
      <c r="H6" s="112"/>
      <c r="K6" s="13">
        <f>SUM(K4:K5)</f>
        <v>2624735</v>
      </c>
      <c r="L6" s="45">
        <f>L4-L5</f>
        <v>-648000</v>
      </c>
      <c r="M6" s="240" t="e">
        <f>#REF!</f>
        <v>#REF!</v>
      </c>
      <c r="N6" s="241"/>
      <c r="O6" s="241">
        <v>45993465</v>
      </c>
      <c r="P6" s="142">
        <v>2624735</v>
      </c>
      <c r="Q6"/>
    </row>
    <row r="7" spans="1:17" ht="18.75">
      <c r="A7" s="86"/>
      <c r="B7" s="430" t="s">
        <v>549</v>
      </c>
      <c r="C7" s="95">
        <v>8820700</v>
      </c>
      <c r="D7" s="112">
        <v>8575500</v>
      </c>
      <c r="E7" s="192">
        <v>5537453.56</v>
      </c>
      <c r="F7" s="112">
        <v>2664600</v>
      </c>
      <c r="G7" s="192">
        <f>C7-E7-F7</f>
        <v>618646.4400000004</v>
      </c>
      <c r="H7" s="108">
        <f>E7*100/C7</f>
        <v>62.7779378053896</v>
      </c>
      <c r="J7" s="13">
        <v>245200</v>
      </c>
      <c r="L7" s="45">
        <v>45098125</v>
      </c>
      <c r="M7" s="240" t="e">
        <f>#REF!</f>
        <v>#REF!</v>
      </c>
      <c r="N7" s="241"/>
      <c r="O7" s="241"/>
      <c r="P7" s="240">
        <v>4442600</v>
      </c>
      <c r="Q7"/>
    </row>
    <row r="8" spans="1:17" ht="18.75">
      <c r="A8" s="86"/>
      <c r="B8" s="430" t="s">
        <v>591</v>
      </c>
      <c r="C8" s="95">
        <v>8764900</v>
      </c>
      <c r="D8" s="112">
        <v>7866180</v>
      </c>
      <c r="E8" s="192">
        <v>7866179.56</v>
      </c>
      <c r="F8" s="112">
        <v>0</v>
      </c>
      <c r="G8" s="192">
        <f>C8-E8-F8</f>
        <v>898720.4400000004</v>
      </c>
      <c r="H8" s="108">
        <f>E8*100/C8</f>
        <v>89.74636972469737</v>
      </c>
      <c r="J8" s="13">
        <v>2664600</v>
      </c>
      <c r="L8" s="45">
        <v>9283500</v>
      </c>
      <c r="M8" s="240" t="e">
        <f>#REF!</f>
        <v>#REF!</v>
      </c>
      <c r="N8" s="241">
        <v>1112700</v>
      </c>
      <c r="O8" s="241">
        <v>147400</v>
      </c>
      <c r="P8" s="142"/>
      <c r="Q8"/>
    </row>
    <row r="9" spans="1:17" ht="18.75">
      <c r="A9" s="86"/>
      <c r="B9" s="430"/>
      <c r="C9" s="95"/>
      <c r="D9" s="95"/>
      <c r="E9" s="95"/>
      <c r="F9" s="112"/>
      <c r="G9" s="112"/>
      <c r="H9" s="108"/>
      <c r="J9" s="13">
        <f>SUM(J7:J8)</f>
        <v>2909800</v>
      </c>
      <c r="L9" s="45"/>
      <c r="M9" s="240"/>
      <c r="N9" s="241"/>
      <c r="O9" s="241"/>
      <c r="P9" s="142"/>
      <c r="Q9"/>
    </row>
    <row r="10" spans="1:17" ht="18.75">
      <c r="A10" s="86"/>
      <c r="B10" s="435"/>
      <c r="C10" s="115"/>
      <c r="D10" s="112"/>
      <c r="E10" s="112"/>
      <c r="F10" s="115"/>
      <c r="G10" s="115"/>
      <c r="H10" s="99"/>
      <c r="L10" s="228">
        <f>SUM(L7:L8)</f>
        <v>54381625</v>
      </c>
      <c r="M10" s="240" t="e">
        <f>#REF!</f>
        <v>#REF!</v>
      </c>
      <c r="N10" s="241">
        <v>196600</v>
      </c>
      <c r="O10" s="241"/>
      <c r="P10" s="142"/>
      <c r="Q10"/>
    </row>
    <row r="11" spans="1:17" ht="18.75">
      <c r="A11" s="98"/>
      <c r="B11" s="436" t="s">
        <v>5</v>
      </c>
      <c r="C11" s="113">
        <f>SUM(C7:C10)</f>
        <v>17585600</v>
      </c>
      <c r="D11" s="113">
        <f>SUM(D7:D10)</f>
        <v>16441680</v>
      </c>
      <c r="E11" s="214">
        <f>SUM(E7:E10)</f>
        <v>13403633.12</v>
      </c>
      <c r="F11" s="113">
        <f>SUM(F7:F10)</f>
        <v>2664600</v>
      </c>
      <c r="G11" s="214">
        <f>SUM(G7:G10)</f>
        <v>1517366.8800000008</v>
      </c>
      <c r="H11" s="109">
        <f>E11*100/C11</f>
        <v>76.21936766445273</v>
      </c>
      <c r="L11" s="228"/>
      <c r="M11" s="45">
        <v>538200</v>
      </c>
      <c r="N11" s="65">
        <v>538200</v>
      </c>
      <c r="O11" s="65"/>
      <c r="P11"/>
      <c r="Q11"/>
    </row>
    <row r="12" spans="1:17" ht="18.75">
      <c r="A12" s="86"/>
      <c r="B12" s="435"/>
      <c r="C12" s="115"/>
      <c r="D12" s="115"/>
      <c r="E12" s="115"/>
      <c r="F12" s="115"/>
      <c r="G12" s="115"/>
      <c r="H12" s="115"/>
      <c r="L12" s="45"/>
      <c r="M12" s="45">
        <v>729200</v>
      </c>
      <c r="N12" s="65">
        <v>182300</v>
      </c>
      <c r="O12" s="65">
        <v>361000</v>
      </c>
      <c r="P12">
        <v>185900</v>
      </c>
      <c r="Q12"/>
    </row>
    <row r="13" spans="1:17" ht="21">
      <c r="A13" s="86">
        <v>2</v>
      </c>
      <c r="B13" s="437" t="s">
        <v>550</v>
      </c>
      <c r="C13" s="226"/>
      <c r="D13" s="95"/>
      <c r="E13" s="95"/>
      <c r="F13" s="124"/>
      <c r="G13" s="124"/>
      <c r="H13" s="26"/>
      <c r="J13" s="13">
        <v>1395000</v>
      </c>
      <c r="L13" s="102"/>
      <c r="M13" s="232">
        <v>1766400</v>
      </c>
      <c r="N13" s="233"/>
      <c r="O13" s="233">
        <v>1175500</v>
      </c>
      <c r="P13" s="234">
        <v>590900</v>
      </c>
      <c r="Q13" s="137"/>
    </row>
    <row r="14" spans="1:17" ht="18.75">
      <c r="A14" s="86"/>
      <c r="B14" s="430" t="s">
        <v>734</v>
      </c>
      <c r="C14" s="112">
        <v>30002100</v>
      </c>
      <c r="D14" s="205">
        <v>29598026.22</v>
      </c>
      <c r="E14" s="431">
        <v>29598026.22</v>
      </c>
      <c r="F14" s="205">
        <f>D14-E14</f>
        <v>0</v>
      </c>
      <c r="G14" s="192">
        <v>404073.78</v>
      </c>
      <c r="H14" s="108">
        <f>E14*100/C14</f>
        <v>98.65318167728259</v>
      </c>
      <c r="J14" s="13">
        <v>777400</v>
      </c>
      <c r="L14" s="102"/>
      <c r="M14" s="102" t="e">
        <f>SUM(M6:M13)</f>
        <v>#REF!</v>
      </c>
      <c r="N14" s="102">
        <f>SUM(N6:N13)</f>
        <v>2029800</v>
      </c>
      <c r="O14" s="102">
        <f>SUM(O6:O13)</f>
        <v>47677365</v>
      </c>
      <c r="P14" s="102">
        <f>SUM(P6:P13)</f>
        <v>7844135</v>
      </c>
      <c r="Q14" s="65"/>
    </row>
    <row r="15" spans="1:17" ht="21">
      <c r="A15" s="86"/>
      <c r="B15" s="430" t="s">
        <v>735</v>
      </c>
      <c r="C15" s="115">
        <v>41948400</v>
      </c>
      <c r="D15" s="324">
        <v>40578101.02</v>
      </c>
      <c r="E15" s="431">
        <v>24215452.58</v>
      </c>
      <c r="F15" s="205">
        <f>D15-E15</f>
        <v>16362648.440000005</v>
      </c>
      <c r="G15" s="205">
        <v>1370298.98</v>
      </c>
      <c r="H15" s="108">
        <f>E15*100/C15</f>
        <v>57.726760925327305</v>
      </c>
      <c r="J15" s="13">
        <f>SUM(J13:J14)</f>
        <v>2172400</v>
      </c>
      <c r="K15" s="13" t="s">
        <v>552</v>
      </c>
      <c r="L15" s="102">
        <v>17357400</v>
      </c>
      <c r="M15" s="235">
        <v>7582671.59</v>
      </c>
      <c r="N15" s="211">
        <v>8720000</v>
      </c>
      <c r="O15" s="73">
        <f>L15-M15-N15</f>
        <v>1054728.4100000001</v>
      </c>
      <c r="P15" s="140"/>
      <c r="Q15" s="65"/>
    </row>
    <row r="16" spans="1:17" ht="21">
      <c r="A16" s="86"/>
      <c r="B16" s="430"/>
      <c r="C16" s="111"/>
      <c r="D16" s="115"/>
      <c r="E16" s="115"/>
      <c r="F16" s="115"/>
      <c r="G16" s="115"/>
      <c r="H16" s="115"/>
      <c r="J16" s="13">
        <v>4867000</v>
      </c>
      <c r="L16" s="27">
        <v>10030000</v>
      </c>
      <c r="M16" s="27"/>
      <c r="N16" s="27">
        <v>8162000</v>
      </c>
      <c r="O16" s="73">
        <f aca="true" t="shared" si="0" ref="O16:O22">L16-M16-N16</f>
        <v>1868000</v>
      </c>
      <c r="P16" s="13" t="s">
        <v>435</v>
      </c>
      <c r="Q16" s="14" t="s">
        <v>1</v>
      </c>
    </row>
    <row r="17" spans="1:19" ht="21">
      <c r="A17" s="86"/>
      <c r="B17" s="438" t="s">
        <v>5</v>
      </c>
      <c r="C17" s="113">
        <f>SUM(C14:C16)</f>
        <v>71950500</v>
      </c>
      <c r="D17" s="214">
        <f>SUM(D14:D16)</f>
        <v>70176127.24000001</v>
      </c>
      <c r="E17" s="214">
        <f>SUM(E14:E16)</f>
        <v>53813478.8</v>
      </c>
      <c r="F17" s="214">
        <f>SUM(F14:F16)</f>
        <v>16362648.440000005</v>
      </c>
      <c r="G17" s="214">
        <f>SUM(G14:G16)</f>
        <v>1774372.76</v>
      </c>
      <c r="H17" s="366">
        <f>E17*100/C17</f>
        <v>74.7923625270151</v>
      </c>
      <c r="J17" s="13">
        <f>SUM(J15:J16)</f>
        <v>7039400</v>
      </c>
      <c r="L17" s="27">
        <v>28386500</v>
      </c>
      <c r="M17" s="27">
        <v>483000</v>
      </c>
      <c r="N17" s="57">
        <v>24389407.28</v>
      </c>
      <c r="O17" s="73">
        <f t="shared" si="0"/>
        <v>3514092.719999999</v>
      </c>
      <c r="P17" s="91">
        <v>1609200</v>
      </c>
      <c r="Q17" s="91"/>
      <c r="R17" s="91">
        <v>1152000</v>
      </c>
      <c r="S17" s="323">
        <f>P17-Q17-R17</f>
        <v>457200</v>
      </c>
    </row>
    <row r="18" spans="1:19" ht="21">
      <c r="A18" s="86"/>
      <c r="B18" s="439"/>
      <c r="C18" s="115"/>
      <c r="D18" s="115"/>
      <c r="E18" s="115"/>
      <c r="F18" s="115"/>
      <c r="G18" s="115"/>
      <c r="H18" s="223"/>
      <c r="L18" s="27">
        <v>817000</v>
      </c>
      <c r="M18" s="27">
        <v>817000</v>
      </c>
      <c r="N18" s="27"/>
      <c r="O18" s="73">
        <f t="shared" si="0"/>
        <v>0</v>
      </c>
      <c r="P18" s="91">
        <v>47000</v>
      </c>
      <c r="S18" s="323">
        <f>P18-Q18-R18</f>
        <v>47000</v>
      </c>
    </row>
    <row r="19" spans="1:19" ht="21">
      <c r="A19" s="86">
        <v>3</v>
      </c>
      <c r="B19" s="434" t="s">
        <v>551</v>
      </c>
      <c r="C19" s="95"/>
      <c r="D19" s="95"/>
      <c r="E19" s="95"/>
      <c r="F19" s="95"/>
      <c r="G19" s="95"/>
      <c r="H19" s="26"/>
      <c r="L19" s="27"/>
      <c r="M19" s="27"/>
      <c r="N19" s="57"/>
      <c r="O19" s="73">
        <f t="shared" si="0"/>
        <v>0</v>
      </c>
      <c r="P19" s="13">
        <v>400000</v>
      </c>
      <c r="Q19" s="13">
        <v>200000</v>
      </c>
      <c r="S19" s="323">
        <f>P19-Q19-R19</f>
        <v>200000</v>
      </c>
    </row>
    <row r="20" spans="1:19" ht="21">
      <c r="A20" s="86"/>
      <c r="B20" s="440" t="s">
        <v>501</v>
      </c>
      <c r="C20" s="95">
        <v>1178427</v>
      </c>
      <c r="D20" s="95"/>
      <c r="E20" s="95">
        <v>786927</v>
      </c>
      <c r="F20" s="95"/>
      <c r="G20" s="95">
        <v>391500</v>
      </c>
      <c r="H20" s="26">
        <f>E20*100/C20</f>
        <v>66.77774694571661</v>
      </c>
      <c r="L20" s="27">
        <v>824400</v>
      </c>
      <c r="M20" s="27">
        <v>824400</v>
      </c>
      <c r="O20" s="73">
        <f t="shared" si="0"/>
        <v>0</v>
      </c>
      <c r="P20" s="13">
        <v>697600</v>
      </c>
      <c r="S20" s="323">
        <f>P20-Q20-R20</f>
        <v>697600</v>
      </c>
    </row>
    <row r="21" spans="1:15" ht="21">
      <c r="A21" s="86"/>
      <c r="B21" s="231"/>
      <c r="C21" s="95"/>
      <c r="D21" s="95"/>
      <c r="E21" s="95"/>
      <c r="F21" s="95"/>
      <c r="G21" s="95"/>
      <c r="H21" s="26"/>
      <c r="L21" s="27">
        <v>7931000</v>
      </c>
      <c r="M21" s="242">
        <v>7752500</v>
      </c>
      <c r="O21" s="73">
        <f t="shared" si="0"/>
        <v>178500</v>
      </c>
    </row>
    <row r="22" spans="1:15" ht="21">
      <c r="A22" s="86"/>
      <c r="B22" s="224"/>
      <c r="C22" s="115"/>
      <c r="D22" s="115"/>
      <c r="E22" s="115"/>
      <c r="F22" s="115"/>
      <c r="G22" s="115"/>
      <c r="H22" s="223"/>
      <c r="L22" s="27">
        <v>4549300</v>
      </c>
      <c r="M22" s="13">
        <v>4449300</v>
      </c>
      <c r="O22" s="73">
        <f t="shared" si="0"/>
        <v>100000</v>
      </c>
    </row>
    <row r="23" spans="1:12" ht="18.75">
      <c r="A23" s="86"/>
      <c r="B23" s="169" t="s">
        <v>5</v>
      </c>
      <c r="C23" s="113">
        <f>SUM(C20:C22)</f>
        <v>1178427</v>
      </c>
      <c r="D23" s="113">
        <f>SUM(D20:D22)</f>
        <v>0</v>
      </c>
      <c r="E23" s="113">
        <f>SUM(E20:E22)</f>
        <v>786927</v>
      </c>
      <c r="F23" s="113">
        <f>SUM(F20:F22)</f>
        <v>0</v>
      </c>
      <c r="G23" s="113">
        <v>391500</v>
      </c>
      <c r="H23" s="143">
        <v>66.78</v>
      </c>
      <c r="L23" s="27"/>
    </row>
    <row r="24" spans="1:19" ht="18.75">
      <c r="A24" s="86"/>
      <c r="B24" s="112"/>
      <c r="C24" s="112"/>
      <c r="D24" s="112"/>
      <c r="E24" s="112"/>
      <c r="F24" s="112"/>
      <c r="G24" s="112"/>
      <c r="H24" s="112"/>
      <c r="L24" s="27">
        <f>SUM(L15:L23)</f>
        <v>69895600</v>
      </c>
      <c r="M24" s="27">
        <f>SUM(M15:M23)</f>
        <v>21908871.59</v>
      </c>
      <c r="N24" s="57">
        <f>SUM(N15:N23)</f>
        <v>41271407.28</v>
      </c>
      <c r="O24" s="211">
        <f>SUM(O15:O23)</f>
        <v>6715321.129999999</v>
      </c>
      <c r="P24" s="323">
        <f>SUM(P17:P23)</f>
        <v>2753800</v>
      </c>
      <c r="Q24" s="323">
        <f>SUM(Q17:Q23)</f>
        <v>200000</v>
      </c>
      <c r="R24" s="323">
        <f>SUM(R17:R23)</f>
        <v>1152000</v>
      </c>
      <c r="S24" s="323">
        <f>SUM(S17:S23)</f>
        <v>1401800</v>
      </c>
    </row>
    <row r="25" spans="1:16" ht="18.75">
      <c r="A25" s="68"/>
      <c r="B25" s="94"/>
      <c r="C25" s="94"/>
      <c r="D25" s="94"/>
      <c r="E25" s="94"/>
      <c r="F25" s="94"/>
      <c r="G25" s="94"/>
      <c r="H25" s="153"/>
      <c r="O25" s="13" t="s">
        <v>1</v>
      </c>
      <c r="P25" s="13" t="s">
        <v>593</v>
      </c>
    </row>
    <row r="26" spans="1:16" ht="18.75">
      <c r="A26" s="672"/>
      <c r="B26" s="672"/>
      <c r="C26" s="672"/>
      <c r="D26" s="672"/>
      <c r="E26" s="672"/>
      <c r="F26" s="672"/>
      <c r="G26" s="672"/>
      <c r="H26" s="672"/>
      <c r="O26" s="27"/>
      <c r="P26" s="27">
        <v>19576200</v>
      </c>
    </row>
    <row r="27" spans="15:16" ht="18.75">
      <c r="O27" s="27">
        <v>4094671.59</v>
      </c>
      <c r="P27" s="27">
        <v>12208000</v>
      </c>
    </row>
    <row r="28" spans="6:16" ht="18.75">
      <c r="F28" s="57"/>
      <c r="G28" s="57"/>
      <c r="L28" s="13" t="s">
        <v>1</v>
      </c>
      <c r="M28" s="13" t="s">
        <v>593</v>
      </c>
      <c r="O28" s="27">
        <v>326800</v>
      </c>
      <c r="P28" s="27">
        <v>490200</v>
      </c>
    </row>
    <row r="29" spans="6:16" ht="18.75">
      <c r="F29" s="27"/>
      <c r="G29" s="27"/>
      <c r="L29" s="27">
        <v>1471400</v>
      </c>
      <c r="M29" s="27">
        <v>137800</v>
      </c>
      <c r="O29" s="27">
        <v>824400</v>
      </c>
      <c r="P29" s="27"/>
    </row>
    <row r="30" spans="6:16" ht="18.75">
      <c r="F30" s="57"/>
      <c r="G30" s="57"/>
      <c r="L30" s="27">
        <v>1418400</v>
      </c>
      <c r="M30" s="27">
        <v>694800</v>
      </c>
      <c r="O30" s="27">
        <v>5730400</v>
      </c>
      <c r="P30" s="27">
        <v>2022100</v>
      </c>
    </row>
    <row r="31" spans="12:16" ht="18.75">
      <c r="L31" s="27">
        <v>139600</v>
      </c>
      <c r="M31" s="27">
        <v>558000</v>
      </c>
      <c r="O31" s="27">
        <v>2899300</v>
      </c>
      <c r="P31" s="27">
        <v>1550000</v>
      </c>
    </row>
    <row r="32" spans="12:16" ht="18.75">
      <c r="L32" s="27">
        <v>47000</v>
      </c>
      <c r="M32" s="27"/>
      <c r="O32" s="27"/>
      <c r="P32" s="27"/>
    </row>
    <row r="33" spans="12:16" ht="18.75">
      <c r="L33" s="27">
        <v>400000</v>
      </c>
      <c r="M33" s="27"/>
      <c r="O33" s="27">
        <f>SUM(O26:O32)</f>
        <v>13875571.59</v>
      </c>
      <c r="P33" s="27">
        <f>SUM(P26:P32)</f>
        <v>35846500</v>
      </c>
    </row>
    <row r="34" spans="12:16" ht="18.75">
      <c r="L34" s="27"/>
      <c r="M34" s="27"/>
      <c r="O34" s="27"/>
      <c r="P34" s="27"/>
    </row>
    <row r="35" spans="12:16" ht="18.75">
      <c r="L35" s="27">
        <f>SUM(L29:L34)</f>
        <v>3476400</v>
      </c>
      <c r="M35" s="27">
        <f>SUM(M29:M34)</f>
        <v>1390600</v>
      </c>
      <c r="O35" s="27"/>
      <c r="P35" s="27"/>
    </row>
    <row r="36" spans="12:16" ht="18.75">
      <c r="L36" s="27"/>
      <c r="M36" s="27"/>
      <c r="O36" s="27"/>
      <c r="P36" s="27"/>
    </row>
    <row r="37" spans="12:13" ht="18.75">
      <c r="L37" s="27"/>
      <c r="M37" s="27"/>
    </row>
    <row r="45" spans="1:19" s="91" customFormat="1" ht="19.5" thickBot="1">
      <c r="A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</row>
    <row r="46" spans="1:19" s="91" customFormat="1" ht="21.75" thickBot="1">
      <c r="A46" s="13"/>
      <c r="B46" s="171" t="s">
        <v>430</v>
      </c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</row>
    <row r="47" spans="1:19" s="91" customFormat="1" ht="21">
      <c r="A47" s="13"/>
      <c r="B47" s="170"/>
      <c r="C47" s="170"/>
      <c r="D47" s="170"/>
      <c r="E47" s="170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</row>
    <row r="48" spans="1:19" s="91" customFormat="1" ht="21">
      <c r="A48" s="13"/>
      <c r="B48" s="172" t="s">
        <v>431</v>
      </c>
      <c r="C48" s="172"/>
      <c r="D48" s="170"/>
      <c r="E48" s="170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</row>
    <row r="49" spans="1:19" s="91" customFormat="1" ht="21">
      <c r="A49" s="13"/>
      <c r="B49" s="172" t="s">
        <v>432</v>
      </c>
      <c r="C49" s="172"/>
      <c r="D49" s="170"/>
      <c r="E49" s="170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</row>
    <row r="50" spans="1:19" s="91" customFormat="1" ht="21">
      <c r="A50" s="13"/>
      <c r="B50" s="172"/>
      <c r="C50" s="172"/>
      <c r="D50" s="170"/>
      <c r="E50" s="170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</row>
    <row r="51" spans="1:19" s="91" customFormat="1" ht="21">
      <c r="A51" s="13"/>
      <c r="B51" s="172"/>
      <c r="C51" s="172"/>
      <c r="D51" s="170"/>
      <c r="E51" s="170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</row>
    <row r="52" spans="1:19" s="91" customFormat="1" ht="21">
      <c r="A52" s="13"/>
      <c r="B52" s="172"/>
      <c r="C52" s="172"/>
      <c r="D52" s="170"/>
      <c r="E52" s="170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</row>
    <row r="53" spans="1:19" s="91" customFormat="1" ht="21">
      <c r="A53" s="13"/>
      <c r="B53" s="172"/>
      <c r="C53" s="172"/>
      <c r="D53" s="170"/>
      <c r="E53" s="170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</row>
    <row r="54" spans="1:19" s="91" customFormat="1" ht="21">
      <c r="A54" s="13"/>
      <c r="B54" s="172"/>
      <c r="C54" s="172"/>
      <c r="D54" s="170"/>
      <c r="E54" s="170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</row>
    <row r="55" spans="1:19" s="91" customFormat="1" ht="21">
      <c r="A55" s="13"/>
      <c r="B55" s="170"/>
      <c r="C55" s="170"/>
      <c r="D55" s="170"/>
      <c r="E55" s="170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</row>
    <row r="56" spans="1:19" s="91" customFormat="1" ht="21">
      <c r="A56" s="13"/>
      <c r="B56" s="170"/>
      <c r="C56" s="170"/>
      <c r="D56" s="170"/>
      <c r="E56" s="170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</row>
    <row r="57" spans="1:19" s="91" customFormat="1" ht="21">
      <c r="A57" s="13"/>
      <c r="B57" s="170"/>
      <c r="C57" s="170"/>
      <c r="D57" s="170"/>
      <c r="E57" s="170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</row>
  </sheetData>
  <sheetProtection/>
  <mergeCells count="2">
    <mergeCell ref="B1:G1"/>
    <mergeCell ref="A26:H26"/>
  </mergeCells>
  <printOptions/>
  <pageMargins left="0.3" right="0.15" top="0.6" bottom="0.1968503937007874" header="0.15748031496062992" footer="0.15748031496062992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9">
      <selection activeCell="E35" sqref="E35"/>
    </sheetView>
  </sheetViews>
  <sheetFormatPr defaultColWidth="9.140625" defaultRowHeight="12.75"/>
  <cols>
    <col min="1" max="1" width="4.28125" style="13" customWidth="1"/>
    <col min="2" max="2" width="29.421875" style="91" customWidth="1"/>
    <col min="3" max="3" width="22.8515625" style="91" customWidth="1"/>
    <col min="4" max="4" width="15.421875" style="91" customWidth="1"/>
    <col min="5" max="5" width="56.28125" style="91" customWidth="1"/>
    <col min="6" max="6" width="15.00390625" style="91" customWidth="1"/>
    <col min="7" max="16384" width="9.140625" style="13" customWidth="1"/>
  </cols>
  <sheetData>
    <row r="1" spans="2:6" ht="21">
      <c r="B1" s="674" t="s">
        <v>363</v>
      </c>
      <c r="C1" s="674"/>
      <c r="D1" s="674"/>
      <c r="E1" s="674"/>
      <c r="F1" s="154" t="s">
        <v>389</v>
      </c>
    </row>
    <row r="2" spans="1:6" ht="18.75">
      <c r="A2" s="126"/>
      <c r="B2" s="126"/>
      <c r="C2" s="126" t="s">
        <v>388</v>
      </c>
      <c r="D2" s="126"/>
      <c r="E2" s="126"/>
      <c r="F2" s="126"/>
    </row>
    <row r="3" spans="1:6" ht="21.75" customHeight="1">
      <c r="A3" s="155" t="s">
        <v>6</v>
      </c>
      <c r="B3" s="156" t="s">
        <v>312</v>
      </c>
      <c r="C3" s="156" t="s">
        <v>4</v>
      </c>
      <c r="D3" s="157" t="s">
        <v>339</v>
      </c>
      <c r="E3" s="157" t="s">
        <v>316</v>
      </c>
      <c r="F3" s="158" t="s">
        <v>3</v>
      </c>
    </row>
    <row r="4" spans="1:6" ht="18.75">
      <c r="A4" s="19"/>
      <c r="B4" s="133"/>
      <c r="C4" s="133"/>
      <c r="D4" s="135"/>
      <c r="E4" s="135"/>
      <c r="F4" s="94"/>
    </row>
    <row r="5" spans="1:6" ht="21">
      <c r="A5" s="86"/>
      <c r="B5" s="146" t="s">
        <v>346</v>
      </c>
      <c r="C5" s="146"/>
      <c r="D5" s="95"/>
      <c r="E5" s="112"/>
      <c r="F5" s="112"/>
    </row>
    <row r="6" spans="1:6" ht="18.75">
      <c r="A6" s="86">
        <v>1</v>
      </c>
      <c r="B6" s="95" t="s">
        <v>364</v>
      </c>
      <c r="C6" s="95" t="s">
        <v>321</v>
      </c>
      <c r="D6" s="95">
        <v>142000</v>
      </c>
      <c r="E6" s="112"/>
      <c r="F6" s="112" t="s">
        <v>382</v>
      </c>
    </row>
    <row r="7" spans="1:6" ht="18.75">
      <c r="A7" s="86"/>
      <c r="B7" s="95"/>
      <c r="C7" s="95"/>
      <c r="D7" s="95"/>
      <c r="E7" s="112"/>
      <c r="F7" s="112"/>
    </row>
    <row r="8" spans="1:6" ht="18.75">
      <c r="A8" s="86">
        <v>2</v>
      </c>
      <c r="B8" s="95" t="s">
        <v>292</v>
      </c>
      <c r="C8" s="95" t="s">
        <v>321</v>
      </c>
      <c r="D8" s="95">
        <v>148500</v>
      </c>
      <c r="E8" s="112"/>
      <c r="F8" s="112" t="s">
        <v>383</v>
      </c>
    </row>
    <row r="9" spans="1:6" ht="18.75">
      <c r="A9" s="86"/>
      <c r="B9" s="95"/>
      <c r="C9" s="95"/>
      <c r="D9" s="95"/>
      <c r="E9" s="112"/>
      <c r="F9" s="112"/>
    </row>
    <row r="10" spans="1:6" ht="18.75">
      <c r="A10" s="86">
        <v>3</v>
      </c>
      <c r="B10" s="95" t="s">
        <v>365</v>
      </c>
      <c r="C10" s="95" t="s">
        <v>321</v>
      </c>
      <c r="D10" s="95">
        <v>153750</v>
      </c>
      <c r="E10" s="112"/>
      <c r="F10" s="112" t="s">
        <v>383</v>
      </c>
    </row>
    <row r="11" spans="1:6" ht="18.75">
      <c r="A11" s="86"/>
      <c r="B11" s="95"/>
      <c r="C11" s="95"/>
      <c r="D11" s="95"/>
      <c r="E11" s="112"/>
      <c r="F11" s="112"/>
    </row>
    <row r="12" spans="1:6" ht="18.75">
      <c r="A12" s="86">
        <v>4</v>
      </c>
      <c r="B12" s="95" t="s">
        <v>367</v>
      </c>
      <c r="C12" s="95" t="s">
        <v>366</v>
      </c>
      <c r="D12" s="95">
        <v>95500</v>
      </c>
      <c r="E12" s="112"/>
      <c r="F12" s="112" t="s">
        <v>383</v>
      </c>
    </row>
    <row r="13" spans="1:6" ht="18.75">
      <c r="A13" s="86"/>
      <c r="B13" s="95"/>
      <c r="C13" s="95"/>
      <c r="D13" s="95"/>
      <c r="E13" s="112"/>
      <c r="F13" s="112"/>
    </row>
    <row r="14" spans="1:6" ht="18.75">
      <c r="A14" s="86">
        <v>5</v>
      </c>
      <c r="B14" s="95" t="s">
        <v>368</v>
      </c>
      <c r="C14" s="95" t="s">
        <v>369</v>
      </c>
      <c r="D14" s="95">
        <v>3476100</v>
      </c>
      <c r="E14" s="112"/>
      <c r="F14" s="112" t="s">
        <v>383</v>
      </c>
    </row>
    <row r="15" spans="1:6" ht="18.75">
      <c r="A15" s="86"/>
      <c r="B15" s="95"/>
      <c r="C15" s="95"/>
      <c r="D15" s="95"/>
      <c r="E15" s="112"/>
      <c r="F15" s="112"/>
    </row>
    <row r="16" spans="1:6" ht="18.75">
      <c r="A16" s="86">
        <v>6</v>
      </c>
      <c r="B16" s="95" t="s">
        <v>137</v>
      </c>
      <c r="C16" s="95" t="s">
        <v>369</v>
      </c>
      <c r="D16" s="95">
        <v>3481800</v>
      </c>
      <c r="E16" s="112"/>
      <c r="F16" s="112" t="s">
        <v>383</v>
      </c>
    </row>
    <row r="17" spans="1:6" ht="18.75">
      <c r="A17" s="86"/>
      <c r="B17" s="95"/>
      <c r="C17" s="95"/>
      <c r="D17" s="95"/>
      <c r="E17" s="112"/>
      <c r="F17" s="112"/>
    </row>
    <row r="18" spans="1:6" ht="18.75">
      <c r="A18" s="86">
        <v>7</v>
      </c>
      <c r="B18" s="95" t="s">
        <v>141</v>
      </c>
      <c r="C18" s="95" t="s">
        <v>369</v>
      </c>
      <c r="D18" s="95">
        <v>4790000</v>
      </c>
      <c r="E18" s="112"/>
      <c r="F18" s="112" t="s">
        <v>383</v>
      </c>
    </row>
    <row r="19" spans="1:6" ht="18.75">
      <c r="A19" s="86"/>
      <c r="B19" s="95"/>
      <c r="C19" s="95"/>
      <c r="D19" s="95"/>
      <c r="E19" s="112"/>
      <c r="F19" s="112"/>
    </row>
    <row r="20" spans="1:6" ht="18.75">
      <c r="A20" s="86">
        <v>8</v>
      </c>
      <c r="B20" s="95" t="s">
        <v>370</v>
      </c>
      <c r="C20" s="95" t="s">
        <v>369</v>
      </c>
      <c r="D20" s="95">
        <v>3476000</v>
      </c>
      <c r="E20" s="112"/>
      <c r="F20" s="112" t="s">
        <v>382</v>
      </c>
    </row>
    <row r="21" spans="1:6" ht="18.75">
      <c r="A21" s="86"/>
      <c r="B21" s="95"/>
      <c r="C21" s="95"/>
      <c r="D21" s="95"/>
      <c r="E21" s="112"/>
      <c r="F21" s="112"/>
    </row>
    <row r="22" spans="1:6" ht="18.75">
      <c r="A22" s="86">
        <v>9</v>
      </c>
      <c r="B22" s="95" t="s">
        <v>371</v>
      </c>
      <c r="C22" s="95" t="s">
        <v>369</v>
      </c>
      <c r="D22" s="95">
        <v>4790000</v>
      </c>
      <c r="E22" s="112"/>
      <c r="F22" s="112" t="s">
        <v>383</v>
      </c>
    </row>
    <row r="23" spans="1:6" ht="18.75">
      <c r="A23" s="86"/>
      <c r="B23" s="95"/>
      <c r="C23" s="95"/>
      <c r="D23" s="95"/>
      <c r="E23" s="112"/>
      <c r="F23" s="112"/>
    </row>
    <row r="24" spans="1:6" ht="18.75">
      <c r="A24" s="86">
        <v>10</v>
      </c>
      <c r="B24" s="95" t="s">
        <v>139</v>
      </c>
      <c r="C24" s="95" t="s">
        <v>369</v>
      </c>
      <c r="D24" s="95">
        <v>3481000</v>
      </c>
      <c r="E24" s="112"/>
      <c r="F24" s="112" t="s">
        <v>383</v>
      </c>
    </row>
    <row r="25" spans="1:6" ht="18.75">
      <c r="A25" s="86"/>
      <c r="B25" s="95"/>
      <c r="C25" s="95"/>
      <c r="D25" s="95"/>
      <c r="E25" s="112"/>
      <c r="F25" s="112"/>
    </row>
    <row r="26" spans="1:6" ht="18.75">
      <c r="A26" s="86">
        <v>11</v>
      </c>
      <c r="B26" s="95" t="s">
        <v>372</v>
      </c>
      <c r="C26" s="95" t="s">
        <v>369</v>
      </c>
      <c r="D26" s="95">
        <v>3481800</v>
      </c>
      <c r="E26" s="112"/>
      <c r="F26" s="112" t="s">
        <v>383</v>
      </c>
    </row>
    <row r="27" spans="1:6" ht="18.75">
      <c r="A27" s="86"/>
      <c r="B27" s="95"/>
      <c r="C27" s="95"/>
      <c r="D27" s="95"/>
      <c r="E27" s="112"/>
      <c r="F27" s="112"/>
    </row>
    <row r="28" spans="1:6" ht="18.75">
      <c r="A28" s="86">
        <v>12</v>
      </c>
      <c r="B28" s="95" t="s">
        <v>373</v>
      </c>
      <c r="C28" s="95" t="s">
        <v>374</v>
      </c>
      <c r="D28" s="95">
        <v>1395000</v>
      </c>
      <c r="E28" s="112"/>
      <c r="F28" s="112" t="s">
        <v>383</v>
      </c>
    </row>
    <row r="29" spans="1:6" ht="18.75">
      <c r="A29" s="86"/>
      <c r="B29" s="95"/>
      <c r="C29" s="95"/>
      <c r="D29" s="95"/>
      <c r="E29" s="112"/>
      <c r="F29" s="112"/>
    </row>
    <row r="30" spans="1:6" ht="18.75">
      <c r="A30" s="86">
        <v>13</v>
      </c>
      <c r="B30" s="95" t="s">
        <v>291</v>
      </c>
      <c r="C30" s="95" t="s">
        <v>374</v>
      </c>
      <c r="D30" s="95">
        <v>1635000</v>
      </c>
      <c r="E30" s="112"/>
      <c r="F30" s="112" t="s">
        <v>383</v>
      </c>
    </row>
    <row r="31" spans="1:6" ht="18.75">
      <c r="A31" s="86">
        <v>14</v>
      </c>
      <c r="B31" s="95" t="s">
        <v>386</v>
      </c>
      <c r="C31" s="95" t="s">
        <v>387</v>
      </c>
      <c r="D31" s="95">
        <v>554900</v>
      </c>
      <c r="E31" s="112"/>
      <c r="F31" s="112" t="s">
        <v>383</v>
      </c>
    </row>
    <row r="32" spans="1:6" ht="18.75">
      <c r="A32" s="86"/>
      <c r="B32" s="95"/>
      <c r="C32" s="95"/>
      <c r="D32" s="95"/>
      <c r="E32" s="112"/>
      <c r="F32" s="112"/>
    </row>
    <row r="33" spans="1:6" ht="18.75">
      <c r="A33" s="86">
        <v>15</v>
      </c>
      <c r="B33" s="95" t="s">
        <v>384</v>
      </c>
      <c r="C33" s="95" t="s">
        <v>385</v>
      </c>
      <c r="D33" s="95">
        <v>1140000</v>
      </c>
      <c r="E33" s="112"/>
      <c r="F33" s="112" t="s">
        <v>383</v>
      </c>
    </row>
    <row r="34" spans="1:6" ht="18.75">
      <c r="A34" s="86"/>
      <c r="B34" s="95"/>
      <c r="C34" s="95"/>
      <c r="D34" s="95"/>
      <c r="E34" s="112"/>
      <c r="F34" s="112"/>
    </row>
    <row r="35" spans="1:6" ht="21">
      <c r="A35" s="86"/>
      <c r="B35" s="146" t="s">
        <v>375</v>
      </c>
      <c r="C35" s="95"/>
      <c r="D35" s="95"/>
      <c r="E35" s="112"/>
      <c r="F35" s="147"/>
    </row>
    <row r="36" spans="1:6" ht="18.75">
      <c r="A36" s="86">
        <v>16</v>
      </c>
      <c r="B36" s="95" t="s">
        <v>376</v>
      </c>
      <c r="C36" s="95" t="s">
        <v>377</v>
      </c>
      <c r="D36" s="95">
        <v>358500</v>
      </c>
      <c r="E36" s="112"/>
      <c r="F36" s="112" t="s">
        <v>383</v>
      </c>
    </row>
    <row r="37" spans="1:6" ht="18.75">
      <c r="A37" s="86"/>
      <c r="B37" s="95"/>
      <c r="C37" s="95"/>
      <c r="D37" s="95"/>
      <c r="E37" s="112"/>
      <c r="F37" s="112"/>
    </row>
    <row r="38" spans="1:6" ht="18.75">
      <c r="A38" s="86">
        <v>17</v>
      </c>
      <c r="B38" s="95" t="s">
        <v>139</v>
      </c>
      <c r="C38" s="95" t="s">
        <v>299</v>
      </c>
      <c r="D38" s="95">
        <v>570000</v>
      </c>
      <c r="E38" s="112"/>
      <c r="F38" s="112" t="s">
        <v>383</v>
      </c>
    </row>
    <row r="39" spans="1:6" ht="18.75">
      <c r="A39" s="86"/>
      <c r="B39" s="95"/>
      <c r="C39" s="95"/>
      <c r="D39" s="95"/>
      <c r="E39" s="112"/>
      <c r="F39" s="112"/>
    </row>
    <row r="40" spans="1:6" ht="18.75">
      <c r="A40" s="86">
        <v>18</v>
      </c>
      <c r="B40" s="95" t="s">
        <v>302</v>
      </c>
      <c r="C40" s="95" t="s">
        <v>378</v>
      </c>
      <c r="D40" s="95">
        <v>392000</v>
      </c>
      <c r="E40" s="112"/>
      <c r="F40" s="112" t="s">
        <v>383</v>
      </c>
    </row>
    <row r="41" spans="1:6" ht="18.75">
      <c r="A41" s="86"/>
      <c r="B41" s="112"/>
      <c r="C41" s="112"/>
      <c r="D41" s="95"/>
      <c r="E41" s="112"/>
      <c r="F41" s="112"/>
    </row>
    <row r="42" spans="1:6" ht="21">
      <c r="A42" s="86"/>
      <c r="B42" s="145" t="s">
        <v>379</v>
      </c>
      <c r="C42" s="145"/>
      <c r="D42" s="95"/>
      <c r="E42" s="112"/>
      <c r="F42" s="112"/>
    </row>
    <row r="43" spans="1:6" ht="18.75">
      <c r="A43" s="86">
        <v>19</v>
      </c>
      <c r="B43" s="95" t="s">
        <v>380</v>
      </c>
      <c r="C43" s="95" t="s">
        <v>369</v>
      </c>
      <c r="D43" s="95">
        <v>3476000</v>
      </c>
      <c r="E43" s="112"/>
      <c r="F43" s="112"/>
    </row>
    <row r="44" spans="1:6" ht="18.75">
      <c r="A44" s="86"/>
      <c r="B44" s="95"/>
      <c r="C44" s="95"/>
      <c r="D44" s="95"/>
      <c r="E44" s="112"/>
      <c r="F44" s="112"/>
    </row>
    <row r="45" spans="1:6" ht="18.75">
      <c r="A45" s="86">
        <v>20</v>
      </c>
      <c r="B45" s="95" t="s">
        <v>293</v>
      </c>
      <c r="C45" s="95" t="s">
        <v>381</v>
      </c>
      <c r="D45" s="95">
        <v>1234800</v>
      </c>
      <c r="E45" s="112"/>
      <c r="F45" s="112" t="s">
        <v>383</v>
      </c>
    </row>
    <row r="46" spans="1:6" ht="18.75">
      <c r="A46" s="86"/>
      <c r="B46" s="95"/>
      <c r="C46" s="95"/>
      <c r="D46" s="95"/>
      <c r="E46" s="112"/>
      <c r="F46" s="112"/>
    </row>
    <row r="47" spans="1:6" ht="18.75">
      <c r="A47" s="86"/>
      <c r="B47" s="95"/>
      <c r="C47" s="95"/>
      <c r="D47" s="95"/>
      <c r="E47" s="112"/>
      <c r="F47" s="112"/>
    </row>
    <row r="48" spans="1:6" ht="18.75">
      <c r="A48" s="86"/>
      <c r="B48" s="95"/>
      <c r="C48" s="95"/>
      <c r="D48" s="95"/>
      <c r="E48" s="112"/>
      <c r="F48" s="147"/>
    </row>
    <row r="49" spans="1:6" ht="18.75">
      <c r="A49" s="68"/>
      <c r="B49" s="94"/>
      <c r="C49" s="94"/>
      <c r="D49" s="94"/>
      <c r="E49" s="94"/>
      <c r="F49" s="94"/>
    </row>
    <row r="50" spans="1:6" ht="18.75">
      <c r="A50" s="672"/>
      <c r="B50" s="672"/>
      <c r="C50" s="672"/>
      <c r="D50" s="672"/>
      <c r="E50" s="672"/>
      <c r="F50" s="672"/>
    </row>
  </sheetData>
  <sheetProtection/>
  <mergeCells count="2">
    <mergeCell ref="A50:F50"/>
    <mergeCell ref="B1:E1"/>
  </mergeCells>
  <printOptions/>
  <pageMargins left="0.49" right="0.15748031496062992" top="0.1968503937007874" bottom="0.1968503937007874" header="0.15748031496062992" footer="0.15748031496062992"/>
  <pageSetup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F59"/>
  <sheetViews>
    <sheetView zoomScalePageLayoutView="0" workbookViewId="0" topLeftCell="A28">
      <selection activeCell="E50" sqref="E50"/>
    </sheetView>
  </sheetViews>
  <sheetFormatPr defaultColWidth="9.140625" defaultRowHeight="12.75"/>
  <cols>
    <col min="1" max="1" width="4.28125" style="13" customWidth="1"/>
    <col min="2" max="2" width="26.57421875" style="91" customWidth="1"/>
    <col min="3" max="3" width="22.8515625" style="91" customWidth="1"/>
    <col min="4" max="4" width="15.421875" style="91" customWidth="1"/>
    <col min="5" max="5" width="63.00390625" style="91" customWidth="1"/>
    <col min="6" max="6" width="15.00390625" style="91" customWidth="1"/>
    <col min="7" max="16384" width="9.140625" style="13" customWidth="1"/>
  </cols>
  <sheetData>
    <row r="1" spans="2:6" ht="21">
      <c r="B1" s="674" t="s">
        <v>404</v>
      </c>
      <c r="C1" s="674"/>
      <c r="D1" s="674"/>
      <c r="E1" s="674"/>
      <c r="F1" s="154" t="s">
        <v>389</v>
      </c>
    </row>
    <row r="2" spans="1:6" ht="18.75">
      <c r="A2" s="126"/>
      <c r="B2" s="126"/>
      <c r="C2" s="126" t="s">
        <v>403</v>
      </c>
      <c r="D2" s="126"/>
      <c r="E2" s="126"/>
      <c r="F2" s="126"/>
    </row>
    <row r="3" spans="1:6" ht="21.75" customHeight="1">
      <c r="A3" s="155" t="s">
        <v>6</v>
      </c>
      <c r="B3" s="156" t="s">
        <v>312</v>
      </c>
      <c r="C3" s="156" t="s">
        <v>4</v>
      </c>
      <c r="D3" s="157" t="s">
        <v>339</v>
      </c>
      <c r="E3" s="157" t="s">
        <v>316</v>
      </c>
      <c r="F3" s="158" t="s">
        <v>3</v>
      </c>
    </row>
    <row r="4" spans="1:6" ht="18.75">
      <c r="A4" s="19"/>
      <c r="B4" s="133"/>
      <c r="C4" s="133"/>
      <c r="D4" s="135"/>
      <c r="E4" s="135"/>
      <c r="F4" s="94"/>
    </row>
    <row r="5" spans="1:6" ht="21">
      <c r="A5" s="86"/>
      <c r="B5" s="146" t="s">
        <v>346</v>
      </c>
      <c r="C5" s="146"/>
      <c r="D5" s="95"/>
      <c r="E5" s="112"/>
      <c r="F5" s="112"/>
    </row>
    <row r="6" spans="1:6" ht="18.75">
      <c r="A6" s="86">
        <v>1</v>
      </c>
      <c r="B6" s="95" t="s">
        <v>364</v>
      </c>
      <c r="C6" s="95" t="s">
        <v>321</v>
      </c>
      <c r="D6" s="95">
        <v>142000</v>
      </c>
      <c r="E6" s="112" t="s">
        <v>405</v>
      </c>
      <c r="F6" s="112" t="s">
        <v>382</v>
      </c>
    </row>
    <row r="7" spans="1:6" ht="18.75">
      <c r="A7" s="86"/>
      <c r="B7" s="95"/>
      <c r="C7" s="95"/>
      <c r="D7" s="95"/>
      <c r="E7" s="112" t="s">
        <v>406</v>
      </c>
      <c r="F7" s="112"/>
    </row>
    <row r="8" spans="1:6" ht="18.75">
      <c r="A8" s="86"/>
      <c r="B8" s="95"/>
      <c r="C8" s="95"/>
      <c r="D8" s="95"/>
      <c r="E8" s="112"/>
      <c r="F8" s="112"/>
    </row>
    <row r="9" spans="1:6" ht="18.75">
      <c r="A9" s="86">
        <v>2</v>
      </c>
      <c r="B9" s="95" t="s">
        <v>292</v>
      </c>
      <c r="C9" s="95" t="s">
        <v>321</v>
      </c>
      <c r="D9" s="95">
        <v>148500</v>
      </c>
      <c r="E9" s="112" t="s">
        <v>407</v>
      </c>
      <c r="F9" s="112" t="s">
        <v>383</v>
      </c>
    </row>
    <row r="10" spans="1:6" ht="18.75">
      <c r="A10" s="86"/>
      <c r="B10" s="95"/>
      <c r="C10" s="95"/>
      <c r="D10" s="95"/>
      <c r="E10" s="112" t="s">
        <v>408</v>
      </c>
      <c r="F10" s="112"/>
    </row>
    <row r="11" spans="1:6" ht="18.75">
      <c r="A11" s="86"/>
      <c r="B11" s="95"/>
      <c r="C11" s="95"/>
      <c r="D11" s="95"/>
      <c r="E11" s="112"/>
      <c r="F11" s="112"/>
    </row>
    <row r="12" spans="1:6" ht="18.75">
      <c r="A12" s="86">
        <v>3</v>
      </c>
      <c r="B12" s="95" t="s">
        <v>365</v>
      </c>
      <c r="C12" s="95" t="s">
        <v>321</v>
      </c>
      <c r="D12" s="95">
        <v>153750</v>
      </c>
      <c r="E12" s="112" t="s">
        <v>407</v>
      </c>
      <c r="F12" s="112" t="s">
        <v>383</v>
      </c>
    </row>
    <row r="13" spans="1:6" ht="18.75">
      <c r="A13" s="86"/>
      <c r="B13" s="95"/>
      <c r="C13" s="95"/>
      <c r="D13" s="95"/>
      <c r="E13" s="112" t="s">
        <v>408</v>
      </c>
      <c r="F13" s="112"/>
    </row>
    <row r="14" spans="1:6" ht="18.75">
      <c r="A14" s="86"/>
      <c r="B14" s="95"/>
      <c r="C14" s="95"/>
      <c r="D14" s="95"/>
      <c r="E14" s="112"/>
      <c r="F14" s="112"/>
    </row>
    <row r="15" spans="1:6" ht="18.75">
      <c r="A15" s="86">
        <v>4</v>
      </c>
      <c r="B15" s="95" t="s">
        <v>367</v>
      </c>
      <c r="C15" s="95" t="s">
        <v>366</v>
      </c>
      <c r="D15" s="95">
        <v>95500</v>
      </c>
      <c r="E15" s="112" t="s">
        <v>409</v>
      </c>
      <c r="F15" s="112" t="s">
        <v>383</v>
      </c>
    </row>
    <row r="16" spans="1:6" ht="18.75">
      <c r="A16" s="86"/>
      <c r="B16" s="95"/>
      <c r="C16" s="95"/>
      <c r="D16" s="95"/>
      <c r="E16" s="112" t="s">
        <v>410</v>
      </c>
      <c r="F16" s="112"/>
    </row>
    <row r="17" spans="1:6" ht="18.75">
      <c r="A17" s="86"/>
      <c r="B17" s="95"/>
      <c r="C17" s="95"/>
      <c r="D17" s="95"/>
      <c r="E17" s="112"/>
      <c r="F17" s="112"/>
    </row>
    <row r="18" spans="1:6" ht="18.75">
      <c r="A18" s="86">
        <v>5</v>
      </c>
      <c r="B18" s="95" t="s">
        <v>368</v>
      </c>
      <c r="C18" s="95" t="s">
        <v>369</v>
      </c>
      <c r="D18" s="95">
        <v>3476100</v>
      </c>
      <c r="E18" s="112" t="s">
        <v>411</v>
      </c>
      <c r="F18" s="112" t="s">
        <v>383</v>
      </c>
    </row>
    <row r="19" spans="1:6" ht="18.75">
      <c r="A19" s="86"/>
      <c r="B19" s="95"/>
      <c r="C19" s="95"/>
      <c r="D19" s="95"/>
      <c r="E19" s="112" t="s">
        <v>412</v>
      </c>
      <c r="F19" s="112"/>
    </row>
    <row r="20" spans="1:6" ht="18.75">
      <c r="A20" s="86"/>
      <c r="B20" s="95"/>
      <c r="C20" s="95"/>
      <c r="D20" s="95"/>
      <c r="E20" s="112"/>
      <c r="F20" s="112"/>
    </row>
    <row r="21" spans="1:6" ht="18.75">
      <c r="A21" s="86">
        <v>6</v>
      </c>
      <c r="B21" s="95" t="s">
        <v>137</v>
      </c>
      <c r="C21" s="95" t="s">
        <v>369</v>
      </c>
      <c r="D21" s="95">
        <v>3481800</v>
      </c>
      <c r="E21" s="112" t="s">
        <v>413</v>
      </c>
      <c r="F21" s="112" t="s">
        <v>383</v>
      </c>
    </row>
    <row r="22" spans="1:6" ht="18.75">
      <c r="A22" s="86"/>
      <c r="B22" s="95"/>
      <c r="C22" s="95"/>
      <c r="D22" s="95"/>
      <c r="E22" s="112"/>
      <c r="F22" s="112"/>
    </row>
    <row r="23" spans="1:6" ht="18.75">
      <c r="A23" s="86">
        <v>7</v>
      </c>
      <c r="B23" s="95" t="s">
        <v>141</v>
      </c>
      <c r="C23" s="95" t="s">
        <v>369</v>
      </c>
      <c r="D23" s="95">
        <v>4790000</v>
      </c>
      <c r="E23" s="112" t="s">
        <v>414</v>
      </c>
      <c r="F23" s="112" t="s">
        <v>383</v>
      </c>
    </row>
    <row r="24" spans="1:6" ht="18.75">
      <c r="A24" s="86"/>
      <c r="B24" s="95"/>
      <c r="C24" s="95"/>
      <c r="D24" s="95"/>
      <c r="E24" s="112" t="s">
        <v>415</v>
      </c>
      <c r="F24" s="112"/>
    </row>
    <row r="25" spans="1:6" ht="18.75">
      <c r="A25" s="86"/>
      <c r="B25" s="95"/>
      <c r="C25" s="95"/>
      <c r="D25" s="95"/>
      <c r="E25" s="112"/>
      <c r="F25" s="112"/>
    </row>
    <row r="26" spans="1:6" ht="18.75">
      <c r="A26" s="86">
        <v>8</v>
      </c>
      <c r="B26" s="95" t="s">
        <v>370</v>
      </c>
      <c r="C26" s="95" t="s">
        <v>369</v>
      </c>
      <c r="D26" s="95">
        <v>3476000</v>
      </c>
      <c r="E26" s="112" t="s">
        <v>416</v>
      </c>
      <c r="F26" s="112" t="s">
        <v>382</v>
      </c>
    </row>
    <row r="27" spans="1:6" ht="18.75">
      <c r="A27" s="86"/>
      <c r="B27" s="95"/>
      <c r="C27" s="95"/>
      <c r="D27" s="95"/>
      <c r="E27" s="112"/>
      <c r="F27" s="112"/>
    </row>
    <row r="28" spans="1:6" ht="18.75">
      <c r="A28" s="86">
        <v>9</v>
      </c>
      <c r="B28" s="95" t="s">
        <v>371</v>
      </c>
      <c r="C28" s="95" t="s">
        <v>369</v>
      </c>
      <c r="D28" s="95">
        <v>4790000</v>
      </c>
      <c r="E28" s="112" t="s">
        <v>417</v>
      </c>
      <c r="F28" s="112" t="s">
        <v>383</v>
      </c>
    </row>
    <row r="29" spans="1:6" ht="18.75">
      <c r="A29" s="86"/>
      <c r="B29" s="95"/>
      <c r="C29" s="95"/>
      <c r="D29" s="95"/>
      <c r="E29" s="112"/>
      <c r="F29" s="112"/>
    </row>
    <row r="30" spans="1:6" ht="18.75">
      <c r="A30" s="86">
        <v>10</v>
      </c>
      <c r="B30" s="95" t="s">
        <v>139</v>
      </c>
      <c r="C30" s="95" t="s">
        <v>369</v>
      </c>
      <c r="D30" s="95">
        <v>3481000</v>
      </c>
      <c r="E30" s="112" t="s">
        <v>418</v>
      </c>
      <c r="F30" s="112" t="s">
        <v>383</v>
      </c>
    </row>
    <row r="31" spans="1:6" ht="18.75">
      <c r="A31" s="86"/>
      <c r="B31" s="95"/>
      <c r="C31" s="95"/>
      <c r="D31" s="95"/>
      <c r="E31" s="112"/>
      <c r="F31" s="112"/>
    </row>
    <row r="32" spans="1:6" ht="18.75">
      <c r="A32" s="86">
        <v>11</v>
      </c>
      <c r="B32" s="95" t="s">
        <v>372</v>
      </c>
      <c r="C32" s="95" t="s">
        <v>369</v>
      </c>
      <c r="D32" s="95">
        <v>3481800</v>
      </c>
      <c r="E32" s="112" t="s">
        <v>419</v>
      </c>
      <c r="F32" s="112" t="s">
        <v>383</v>
      </c>
    </row>
    <row r="33" spans="1:6" ht="18.75">
      <c r="A33" s="86"/>
      <c r="B33" s="95"/>
      <c r="C33" s="95"/>
      <c r="D33" s="95"/>
      <c r="E33" s="112"/>
      <c r="F33" s="112"/>
    </row>
    <row r="34" spans="1:6" ht="18.75">
      <c r="A34" s="86">
        <v>12</v>
      </c>
      <c r="B34" s="95" t="s">
        <v>373</v>
      </c>
      <c r="C34" s="95" t="s">
        <v>374</v>
      </c>
      <c r="D34" s="95">
        <v>1395000</v>
      </c>
      <c r="E34" s="112" t="s">
        <v>420</v>
      </c>
      <c r="F34" s="112" t="s">
        <v>383</v>
      </c>
    </row>
    <row r="35" spans="1:6" ht="18.75">
      <c r="A35" s="86"/>
      <c r="B35" s="95"/>
      <c r="C35" s="95"/>
      <c r="D35" s="95"/>
      <c r="E35" s="112"/>
      <c r="F35" s="112"/>
    </row>
    <row r="36" spans="1:6" ht="18.75">
      <c r="A36" s="86">
        <v>13</v>
      </c>
      <c r="B36" s="95" t="s">
        <v>291</v>
      </c>
      <c r="C36" s="95" t="s">
        <v>374</v>
      </c>
      <c r="D36" s="95">
        <v>1635000</v>
      </c>
      <c r="E36" s="112" t="s">
        <v>421</v>
      </c>
      <c r="F36" s="112" t="s">
        <v>383</v>
      </c>
    </row>
    <row r="37" spans="1:6" ht="18.75">
      <c r="A37" s="86"/>
      <c r="B37" s="95"/>
      <c r="C37" s="95"/>
      <c r="D37" s="95"/>
      <c r="E37" s="112" t="s">
        <v>422</v>
      </c>
      <c r="F37" s="112"/>
    </row>
    <row r="38" spans="1:6" ht="18.75">
      <c r="A38" s="86"/>
      <c r="B38" s="95"/>
      <c r="C38" s="95"/>
      <c r="D38" s="95"/>
      <c r="E38" s="112"/>
      <c r="F38" s="112"/>
    </row>
    <row r="39" spans="1:6" ht="18.75">
      <c r="A39" s="86">
        <v>14</v>
      </c>
      <c r="B39" s="95" t="s">
        <v>386</v>
      </c>
      <c r="C39" s="95" t="s">
        <v>387</v>
      </c>
      <c r="D39" s="95">
        <v>554900</v>
      </c>
      <c r="E39" s="112" t="s">
        <v>423</v>
      </c>
      <c r="F39" s="112" t="s">
        <v>383</v>
      </c>
    </row>
    <row r="40" spans="1:6" ht="18.75">
      <c r="A40" s="86"/>
      <c r="B40" s="95"/>
      <c r="C40" s="95"/>
      <c r="D40" s="95"/>
      <c r="E40" s="112"/>
      <c r="F40" s="112"/>
    </row>
    <row r="41" spans="1:6" ht="18.75">
      <c r="A41" s="86">
        <v>15</v>
      </c>
      <c r="B41" s="95" t="s">
        <v>384</v>
      </c>
      <c r="C41" s="95" t="s">
        <v>385</v>
      </c>
      <c r="D41" s="95">
        <v>1140000</v>
      </c>
      <c r="E41" s="112" t="s">
        <v>424</v>
      </c>
      <c r="F41" s="112" t="s">
        <v>383</v>
      </c>
    </row>
    <row r="42" spans="1:6" ht="18.75">
      <c r="A42" s="86"/>
      <c r="B42" s="95"/>
      <c r="C42" s="95"/>
      <c r="D42" s="95"/>
      <c r="E42" s="112"/>
      <c r="F42" s="112"/>
    </row>
    <row r="43" spans="1:6" ht="21">
      <c r="A43" s="86"/>
      <c r="B43" s="146" t="s">
        <v>375</v>
      </c>
      <c r="C43" s="95"/>
      <c r="D43" s="95"/>
      <c r="E43" s="112"/>
      <c r="F43" s="147"/>
    </row>
    <row r="44" spans="1:6" ht="18.75">
      <c r="A44" s="86">
        <v>16</v>
      </c>
      <c r="B44" s="95" t="s">
        <v>376</v>
      </c>
      <c r="C44" s="95" t="s">
        <v>377</v>
      </c>
      <c r="D44" s="95">
        <v>358500</v>
      </c>
      <c r="E44" s="112" t="s">
        <v>425</v>
      </c>
      <c r="F44" s="112" t="s">
        <v>383</v>
      </c>
    </row>
    <row r="45" spans="1:6" ht="18.75">
      <c r="A45" s="86"/>
      <c r="B45" s="95"/>
      <c r="C45" s="95"/>
      <c r="D45" s="95"/>
      <c r="E45" s="112" t="s">
        <v>426</v>
      </c>
      <c r="F45" s="112"/>
    </row>
    <row r="46" spans="1:6" ht="18.75">
      <c r="A46" s="86"/>
      <c r="B46" s="95"/>
      <c r="C46" s="95"/>
      <c r="D46" s="95"/>
      <c r="E46" s="112"/>
      <c r="F46" s="112"/>
    </row>
    <row r="47" spans="1:6" ht="18.75">
      <c r="A47" s="86">
        <v>17</v>
      </c>
      <c r="B47" s="95" t="s">
        <v>139</v>
      </c>
      <c r="C47" s="95" t="s">
        <v>299</v>
      </c>
      <c r="D47" s="95">
        <v>570000</v>
      </c>
      <c r="E47" s="112" t="s">
        <v>427</v>
      </c>
      <c r="F47" s="112" t="s">
        <v>383</v>
      </c>
    </row>
    <row r="48" spans="1:6" ht="18.75">
      <c r="A48" s="86"/>
      <c r="B48" s="95"/>
      <c r="C48" s="95"/>
      <c r="D48" s="95"/>
      <c r="E48" s="112"/>
      <c r="F48" s="112"/>
    </row>
    <row r="49" spans="1:6" ht="18.75">
      <c r="A49" s="86">
        <v>18</v>
      </c>
      <c r="B49" s="95" t="s">
        <v>302</v>
      </c>
      <c r="C49" s="95" t="s">
        <v>378</v>
      </c>
      <c r="D49" s="95">
        <v>392000</v>
      </c>
      <c r="E49" s="112" t="s">
        <v>428</v>
      </c>
      <c r="F49" s="112" t="s">
        <v>383</v>
      </c>
    </row>
    <row r="50" spans="1:6" ht="18.75">
      <c r="A50" s="86"/>
      <c r="B50" s="112"/>
      <c r="C50" s="112"/>
      <c r="D50" s="95"/>
      <c r="E50" s="112"/>
      <c r="F50" s="112"/>
    </row>
    <row r="51" spans="1:6" ht="21">
      <c r="A51" s="86"/>
      <c r="B51" s="145" t="s">
        <v>379</v>
      </c>
      <c r="C51" s="145"/>
      <c r="D51" s="95"/>
      <c r="E51" s="112"/>
      <c r="F51" s="112"/>
    </row>
    <row r="52" spans="1:6" ht="18.75">
      <c r="A52" s="86">
        <v>19</v>
      </c>
      <c r="B52" s="95" t="s">
        <v>380</v>
      </c>
      <c r="C52" s="95" t="s">
        <v>369</v>
      </c>
      <c r="D52" s="95">
        <v>3476000</v>
      </c>
      <c r="E52" s="112" t="s">
        <v>429</v>
      </c>
      <c r="F52" s="112"/>
    </row>
    <row r="53" spans="1:6" ht="18.75">
      <c r="A53" s="86"/>
      <c r="B53" s="95"/>
      <c r="C53" s="95"/>
      <c r="D53" s="95"/>
      <c r="E53" s="112"/>
      <c r="F53" s="112"/>
    </row>
    <row r="54" spans="1:6" ht="18.75">
      <c r="A54" s="86">
        <v>20</v>
      </c>
      <c r="B54" s="95" t="s">
        <v>293</v>
      </c>
      <c r="C54" s="95" t="s">
        <v>381</v>
      </c>
      <c r="D54" s="95">
        <v>1234800</v>
      </c>
      <c r="E54" s="112" t="s">
        <v>429</v>
      </c>
      <c r="F54" s="112" t="s">
        <v>383</v>
      </c>
    </row>
    <row r="55" spans="1:6" ht="18.75">
      <c r="A55" s="86"/>
      <c r="B55" s="95"/>
      <c r="C55" s="95"/>
      <c r="D55" s="95"/>
      <c r="E55" s="112"/>
      <c r="F55" s="112"/>
    </row>
    <row r="56" spans="1:6" ht="18.75">
      <c r="A56" s="86"/>
      <c r="B56" s="95"/>
      <c r="C56" s="95"/>
      <c r="D56" s="95"/>
      <c r="E56" s="112"/>
      <c r="F56" s="112"/>
    </row>
    <row r="57" spans="1:6" ht="18.75">
      <c r="A57" s="86"/>
      <c r="B57" s="95"/>
      <c r="C57" s="95"/>
      <c r="D57" s="95"/>
      <c r="E57" s="112"/>
      <c r="F57" s="147"/>
    </row>
    <row r="58" spans="1:6" ht="18.75">
      <c r="A58" s="68"/>
      <c r="B58" s="94"/>
      <c r="C58" s="94"/>
      <c r="D58" s="94"/>
      <c r="E58" s="94"/>
      <c r="F58" s="94"/>
    </row>
    <row r="59" spans="1:6" ht="18.75">
      <c r="A59" s="672"/>
      <c r="B59" s="672"/>
      <c r="C59" s="672"/>
      <c r="D59" s="672"/>
      <c r="E59" s="672"/>
      <c r="F59" s="672"/>
    </row>
  </sheetData>
  <sheetProtection/>
  <mergeCells count="2">
    <mergeCell ref="B1:E1"/>
    <mergeCell ref="A59:F59"/>
  </mergeCells>
  <printOptions/>
  <pageMargins left="0.17" right="0.15748031496062992" top="0.1968503937007874" bottom="0.1968503937007874" header="0.15748031496062992" footer="0.15748031496062992"/>
  <pageSetup horizontalDpi="600" verticalDpi="6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3:J131"/>
  <sheetViews>
    <sheetView zoomScalePageLayoutView="0" workbookViewId="0" topLeftCell="A1">
      <selection activeCell="G29" sqref="G29"/>
    </sheetView>
  </sheetViews>
  <sheetFormatPr defaultColWidth="9.140625" defaultRowHeight="12.75"/>
  <cols>
    <col min="1" max="1" width="3.8515625" style="13" customWidth="1"/>
    <col min="2" max="2" width="19.57421875" style="13" customWidth="1"/>
    <col min="3" max="3" width="18.00390625" style="91" customWidth="1"/>
    <col min="4" max="4" width="11.7109375" style="91" customWidth="1"/>
    <col min="5" max="5" width="15.00390625" style="91" customWidth="1"/>
    <col min="6" max="6" width="14.28125" style="91" customWidth="1"/>
    <col min="7" max="7" width="12.28125" style="91" customWidth="1"/>
    <col min="8" max="8" width="8.7109375" style="13" customWidth="1"/>
    <col min="9" max="9" width="9.140625" style="13" customWidth="1"/>
    <col min="10" max="10" width="14.140625" style="13" customWidth="1"/>
    <col min="11" max="16384" width="9.140625" style="13" customWidth="1"/>
  </cols>
  <sheetData>
    <row r="3" spans="1:8" ht="23.25">
      <c r="A3" s="675" t="s">
        <v>390</v>
      </c>
      <c r="B3" s="675"/>
      <c r="C3" s="675"/>
      <c r="D3" s="675"/>
      <c r="E3" s="675"/>
      <c r="F3" s="675"/>
      <c r="G3" s="675"/>
      <c r="H3" s="675"/>
    </row>
    <row r="4" spans="1:7" ht="23.25">
      <c r="A4" s="676" t="s">
        <v>294</v>
      </c>
      <c r="B4" s="676"/>
      <c r="C4" s="676"/>
      <c r="D4" s="676"/>
      <c r="E4" s="676"/>
      <c r="F4" s="676"/>
      <c r="G4" s="676"/>
    </row>
    <row r="5" spans="1:8" ht="21.75" customHeight="1">
      <c r="A5" s="21" t="s">
        <v>6</v>
      </c>
      <c r="B5" s="21" t="s">
        <v>4</v>
      </c>
      <c r="C5" s="92" t="s">
        <v>301</v>
      </c>
      <c r="D5" s="92" t="s">
        <v>399</v>
      </c>
      <c r="E5" s="164" t="s">
        <v>391</v>
      </c>
      <c r="F5" s="164" t="s">
        <v>392</v>
      </c>
      <c r="G5" s="92" t="s">
        <v>320</v>
      </c>
      <c r="H5" s="92" t="s">
        <v>3</v>
      </c>
    </row>
    <row r="6" spans="1:8" ht="18.75">
      <c r="A6" s="18"/>
      <c r="B6" s="166" t="s">
        <v>400</v>
      </c>
      <c r="C6" s="93"/>
      <c r="D6" s="93"/>
      <c r="E6" s="93"/>
      <c r="F6" s="93"/>
      <c r="G6" s="93"/>
      <c r="H6" s="93"/>
    </row>
    <row r="7" spans="1:8" ht="18.75">
      <c r="A7" s="86">
        <v>1</v>
      </c>
      <c r="B7" s="24" t="s">
        <v>377</v>
      </c>
      <c r="C7" s="161">
        <v>909097300928192</v>
      </c>
      <c r="D7" s="162">
        <v>5710500</v>
      </c>
      <c r="E7" s="95">
        <v>9279100</v>
      </c>
      <c r="F7" s="95">
        <f>E7-G7</f>
        <v>8871200</v>
      </c>
      <c r="G7" s="95">
        <v>407900</v>
      </c>
      <c r="H7" s="95"/>
    </row>
    <row r="8" spans="1:8" ht="18.75">
      <c r="A8" s="86"/>
      <c r="B8" s="24" t="s">
        <v>393</v>
      </c>
      <c r="C8" s="95"/>
      <c r="D8" s="95"/>
      <c r="E8" s="95"/>
      <c r="F8" s="95"/>
      <c r="G8" s="95"/>
      <c r="H8" s="95"/>
    </row>
    <row r="9" spans="1:8" ht="18.75">
      <c r="A9" s="86"/>
      <c r="B9" s="24"/>
      <c r="C9" s="111"/>
      <c r="D9" s="111"/>
      <c r="E9" s="95"/>
      <c r="F9" s="95"/>
      <c r="G9" s="95"/>
      <c r="H9" s="95"/>
    </row>
    <row r="10" spans="1:8" ht="18.75">
      <c r="A10" s="86"/>
      <c r="B10" s="166" t="s">
        <v>401</v>
      </c>
      <c r="C10" s="111"/>
      <c r="D10" s="111"/>
      <c r="E10" s="95"/>
      <c r="F10" s="95"/>
      <c r="G10" s="95"/>
      <c r="H10" s="95"/>
    </row>
    <row r="11" spans="1:8" ht="18.75">
      <c r="A11" s="86">
        <v>2</v>
      </c>
      <c r="B11" s="24" t="s">
        <v>377</v>
      </c>
      <c r="C11" s="163" t="s">
        <v>308</v>
      </c>
      <c r="D11" s="162">
        <v>5841320</v>
      </c>
      <c r="E11" s="95">
        <v>6102900</v>
      </c>
      <c r="F11" s="95">
        <f>E11-G11</f>
        <v>5552875</v>
      </c>
      <c r="G11" s="95">
        <v>550025</v>
      </c>
      <c r="H11" s="95"/>
    </row>
    <row r="12" spans="1:8" ht="18.75">
      <c r="A12" s="86"/>
      <c r="B12" s="24" t="s">
        <v>394</v>
      </c>
      <c r="C12" s="95"/>
      <c r="D12" s="95"/>
      <c r="E12" s="95"/>
      <c r="F12" s="95"/>
      <c r="G12" s="95"/>
      <c r="H12" s="95"/>
    </row>
    <row r="13" spans="1:8" ht="18.75">
      <c r="A13" s="86"/>
      <c r="B13" s="24"/>
      <c r="C13" s="95"/>
      <c r="D13" s="95"/>
      <c r="E13" s="95"/>
      <c r="F13" s="95"/>
      <c r="G13" s="95"/>
      <c r="H13" s="95"/>
    </row>
    <row r="14" spans="1:8" ht="18.75">
      <c r="A14" s="86">
        <v>3</v>
      </c>
      <c r="B14" s="24" t="s">
        <v>395</v>
      </c>
      <c r="C14" s="95"/>
      <c r="D14" s="95"/>
      <c r="E14" s="95"/>
      <c r="F14" s="95"/>
      <c r="G14" s="95"/>
      <c r="H14" s="95"/>
    </row>
    <row r="15" spans="1:8" ht="18.75">
      <c r="A15" s="86"/>
      <c r="B15" s="121" t="s">
        <v>296</v>
      </c>
      <c r="C15" s="163" t="s">
        <v>304</v>
      </c>
      <c r="D15" s="162">
        <v>5841320</v>
      </c>
      <c r="E15" s="95">
        <v>125000</v>
      </c>
      <c r="F15" s="95">
        <f>E15-G15</f>
        <v>124800</v>
      </c>
      <c r="G15" s="95">
        <v>200</v>
      </c>
      <c r="H15" s="95"/>
    </row>
    <row r="16" spans="1:8" ht="18.75">
      <c r="A16" s="86"/>
      <c r="B16" s="121" t="s">
        <v>297</v>
      </c>
      <c r="C16" s="163" t="s">
        <v>305</v>
      </c>
      <c r="D16" s="162">
        <v>5841320</v>
      </c>
      <c r="E16" s="95">
        <v>125000</v>
      </c>
      <c r="F16" s="95">
        <f>E16-G16</f>
        <v>118500</v>
      </c>
      <c r="G16" s="95">
        <v>6500</v>
      </c>
      <c r="H16" s="95"/>
    </row>
    <row r="17" spans="1:8" ht="18.75">
      <c r="A17" s="86"/>
      <c r="B17" s="121" t="s">
        <v>298</v>
      </c>
      <c r="C17" s="163" t="s">
        <v>306</v>
      </c>
      <c r="D17" s="162">
        <v>5841320</v>
      </c>
      <c r="E17" s="95">
        <v>125000</v>
      </c>
      <c r="F17" s="95">
        <f>E17-G17</f>
        <v>124500</v>
      </c>
      <c r="G17" s="95">
        <v>500</v>
      </c>
      <c r="H17" s="95"/>
    </row>
    <row r="18" spans="1:8" ht="18.75">
      <c r="A18" s="86"/>
      <c r="B18" s="24"/>
      <c r="C18" s="148"/>
      <c r="D18" s="148"/>
      <c r="E18" s="95"/>
      <c r="F18" s="95"/>
      <c r="G18" s="149"/>
      <c r="H18" s="149"/>
    </row>
    <row r="19" spans="1:8" ht="18.75">
      <c r="A19" s="86">
        <v>4</v>
      </c>
      <c r="B19" s="24" t="s">
        <v>396</v>
      </c>
      <c r="C19" s="95"/>
      <c r="D19" s="95"/>
      <c r="E19" s="95"/>
      <c r="F19" s="95"/>
      <c r="G19" s="95"/>
      <c r="H19" s="95"/>
    </row>
    <row r="20" spans="1:8" ht="18.75">
      <c r="A20" s="86"/>
      <c r="B20" s="24" t="s">
        <v>397</v>
      </c>
      <c r="C20" s="163" t="s">
        <v>307</v>
      </c>
      <c r="D20" s="162">
        <v>5841320</v>
      </c>
      <c r="E20" s="95">
        <v>741000</v>
      </c>
      <c r="F20" s="95">
        <f>E20-G20</f>
        <v>570000</v>
      </c>
      <c r="G20" s="95">
        <v>171000</v>
      </c>
      <c r="H20" s="95"/>
    </row>
    <row r="21" spans="1:8" ht="18.75">
      <c r="A21" s="86"/>
      <c r="B21" s="24" t="s">
        <v>398</v>
      </c>
      <c r="C21" s="163" t="s">
        <v>303</v>
      </c>
      <c r="D21" s="162">
        <v>5841320</v>
      </c>
      <c r="E21" s="95">
        <v>395000</v>
      </c>
      <c r="F21" s="95">
        <f>E21-G21</f>
        <v>392000</v>
      </c>
      <c r="G21" s="95">
        <v>3000</v>
      </c>
      <c r="H21" s="95"/>
    </row>
    <row r="22" spans="1:8" ht="18.75">
      <c r="A22" s="86"/>
      <c r="B22" s="24"/>
      <c r="C22" s="95"/>
      <c r="D22" s="95"/>
      <c r="E22" s="95"/>
      <c r="F22" s="95"/>
      <c r="G22" s="95"/>
      <c r="H22" s="95"/>
    </row>
    <row r="23" spans="1:8" ht="18.75">
      <c r="A23" s="86"/>
      <c r="B23" s="24"/>
      <c r="C23" s="95"/>
      <c r="D23" s="95"/>
      <c r="E23" s="95"/>
      <c r="F23" s="95"/>
      <c r="G23" s="95"/>
      <c r="H23" s="95"/>
    </row>
    <row r="24" spans="1:8" ht="18.75">
      <c r="A24" s="98"/>
      <c r="B24" s="89"/>
      <c r="C24" s="99"/>
      <c r="D24" s="99"/>
      <c r="E24" s="99"/>
      <c r="F24" s="99"/>
      <c r="G24" s="99"/>
      <c r="H24" s="99"/>
    </row>
    <row r="25" spans="1:8" ht="18.75">
      <c r="A25" s="68"/>
      <c r="B25" s="19" t="s">
        <v>5</v>
      </c>
      <c r="C25" s="94"/>
      <c r="D25" s="94"/>
      <c r="E25" s="94">
        <f>SUM(E7:E24)</f>
        <v>16893000</v>
      </c>
      <c r="F25" s="94">
        <f>SUM(F7:F24)</f>
        <v>15753875</v>
      </c>
      <c r="G25" s="165">
        <f>SUM(G7:G24)</f>
        <v>1139125</v>
      </c>
      <c r="H25" s="94"/>
    </row>
    <row r="26" spans="1:7" ht="18.75">
      <c r="A26" s="672"/>
      <c r="B26" s="672"/>
      <c r="C26" s="672"/>
      <c r="D26" s="672"/>
      <c r="E26" s="672"/>
      <c r="F26" s="129"/>
      <c r="G26" s="129"/>
    </row>
    <row r="27" spans="1:7" ht="18.75">
      <c r="A27" s="129"/>
      <c r="B27" s="129"/>
      <c r="C27" s="129"/>
      <c r="D27" s="129"/>
      <c r="E27" s="129"/>
      <c r="F27" s="129"/>
      <c r="G27" s="129"/>
    </row>
    <row r="28" spans="1:7" ht="18.75">
      <c r="A28" s="129"/>
      <c r="B28" s="129"/>
      <c r="C28" s="129"/>
      <c r="D28" s="129"/>
      <c r="E28" s="129"/>
      <c r="F28" s="129"/>
      <c r="G28" s="167">
        <f>G25-G7</f>
        <v>731225</v>
      </c>
    </row>
    <row r="29" spans="1:7" ht="18.75">
      <c r="A29" s="129"/>
      <c r="B29" s="129"/>
      <c r="C29" s="129"/>
      <c r="D29" s="129"/>
      <c r="E29" s="129"/>
      <c r="F29" s="129"/>
      <c r="G29" s="129"/>
    </row>
    <row r="30" spans="1:7" ht="18.75">
      <c r="A30" s="129"/>
      <c r="B30" s="129"/>
      <c r="C30" s="129"/>
      <c r="D30" s="129"/>
      <c r="E30" s="129"/>
      <c r="F30" s="129"/>
      <c r="G30" s="129"/>
    </row>
    <row r="31" spans="1:7" ht="18.75">
      <c r="A31" s="129"/>
      <c r="B31" s="129"/>
      <c r="C31" s="129"/>
      <c r="D31" s="129"/>
      <c r="E31" s="129"/>
      <c r="F31" s="129"/>
      <c r="G31" s="129"/>
    </row>
    <row r="32" spans="1:7" ht="18.75">
      <c r="A32" s="129"/>
      <c r="B32" s="129"/>
      <c r="C32" s="129"/>
      <c r="D32" s="129"/>
      <c r="E32" s="129"/>
      <c r="F32" s="129"/>
      <c r="G32" s="129"/>
    </row>
    <row r="33" spans="1:7" ht="18.75">
      <c r="A33" s="129"/>
      <c r="B33" s="129"/>
      <c r="C33" s="129"/>
      <c r="D33" s="129"/>
      <c r="E33" s="129"/>
      <c r="F33" s="129"/>
      <c r="G33" s="129"/>
    </row>
    <row r="34" spans="1:7" ht="18.75">
      <c r="A34" s="129"/>
      <c r="B34" s="129"/>
      <c r="C34" s="129"/>
      <c r="D34" s="129"/>
      <c r="E34" s="129"/>
      <c r="F34" s="129"/>
      <c r="G34" s="129"/>
    </row>
    <row r="35" spans="1:7" ht="18.75">
      <c r="A35" s="129"/>
      <c r="B35" s="129"/>
      <c r="C35" s="129"/>
      <c r="D35" s="129"/>
      <c r="E35" s="129"/>
      <c r="F35" s="129"/>
      <c r="G35" s="129"/>
    </row>
    <row r="36" spans="1:7" ht="18.75">
      <c r="A36" s="129"/>
      <c r="B36" s="129"/>
      <c r="C36" s="129"/>
      <c r="D36" s="129"/>
      <c r="E36" s="129"/>
      <c r="F36" s="129"/>
      <c r="G36" s="129"/>
    </row>
    <row r="37" spans="1:7" ht="18.75">
      <c r="A37" s="129"/>
      <c r="B37" s="129"/>
      <c r="C37" s="129"/>
      <c r="D37" s="129"/>
      <c r="E37" s="129"/>
      <c r="F37" s="129"/>
      <c r="G37" s="129"/>
    </row>
    <row r="38" spans="1:7" ht="18.75">
      <c r="A38" s="129"/>
      <c r="B38" s="129"/>
      <c r="C38" s="129"/>
      <c r="D38" s="129"/>
      <c r="E38" s="129"/>
      <c r="F38" s="129"/>
      <c r="G38" s="129"/>
    </row>
    <row r="39" spans="1:7" ht="18.75">
      <c r="A39" s="129"/>
      <c r="B39" s="129"/>
      <c r="C39" s="129"/>
      <c r="D39" s="129"/>
      <c r="E39" s="129"/>
      <c r="F39" s="129"/>
      <c r="G39" s="129"/>
    </row>
    <row r="40" spans="1:7" ht="18.75">
      <c r="A40" s="129"/>
      <c r="B40" s="129"/>
      <c r="C40" s="129"/>
      <c r="D40" s="129"/>
      <c r="E40" s="129"/>
      <c r="F40" s="129"/>
      <c r="G40" s="129"/>
    </row>
    <row r="41" spans="1:7" ht="18.75">
      <c r="A41" s="129"/>
      <c r="B41" s="129"/>
      <c r="C41" s="129"/>
      <c r="D41" s="129"/>
      <c r="E41" s="129"/>
      <c r="F41" s="129"/>
      <c r="G41" s="129"/>
    </row>
    <row r="42" spans="1:7" ht="18.75">
      <c r="A42" s="129"/>
      <c r="B42" s="129"/>
      <c r="C42" s="129"/>
      <c r="D42" s="129"/>
      <c r="E42" s="129"/>
      <c r="F42" s="129"/>
      <c r="G42" s="129"/>
    </row>
    <row r="43" spans="1:7" ht="18.75">
      <c r="A43" s="129"/>
      <c r="B43" s="129"/>
      <c r="C43" s="129"/>
      <c r="D43" s="129"/>
      <c r="E43" s="129"/>
      <c r="F43" s="129"/>
      <c r="G43" s="129"/>
    </row>
    <row r="44" spans="1:7" ht="18.75">
      <c r="A44" s="129"/>
      <c r="B44" s="129"/>
      <c r="C44" s="129"/>
      <c r="D44" s="129"/>
      <c r="E44" s="129"/>
      <c r="F44" s="129"/>
      <c r="G44" s="129"/>
    </row>
    <row r="46" spans="1:7" ht="18.75">
      <c r="A46" s="21"/>
      <c r="B46" s="21"/>
      <c r="C46" s="92"/>
      <c r="D46" s="92"/>
      <c r="E46" s="92"/>
      <c r="F46" s="160"/>
      <c r="G46" s="160"/>
    </row>
    <row r="47" spans="1:7" ht="18.75">
      <c r="A47" s="18"/>
      <c r="B47" s="96"/>
      <c r="C47" s="93"/>
      <c r="D47" s="93"/>
      <c r="E47" s="93"/>
      <c r="F47" s="159"/>
      <c r="G47" s="159"/>
    </row>
    <row r="48" spans="1:7" ht="18.75">
      <c r="A48" s="86"/>
      <c r="B48" s="24"/>
      <c r="C48" s="95"/>
      <c r="D48" s="95"/>
      <c r="E48" s="95"/>
      <c r="F48" s="159"/>
      <c r="G48" s="159"/>
    </row>
    <row r="49" spans="1:7" ht="18.75">
      <c r="A49" s="86"/>
      <c r="B49" s="24"/>
      <c r="C49" s="95"/>
      <c r="D49" s="95"/>
      <c r="E49" s="95"/>
      <c r="F49" s="159"/>
      <c r="G49" s="159"/>
    </row>
    <row r="50" spans="1:7" ht="18.75">
      <c r="A50" s="86"/>
      <c r="B50" s="24"/>
      <c r="C50" s="95"/>
      <c r="D50" s="95"/>
      <c r="E50" s="95"/>
      <c r="F50" s="159"/>
      <c r="G50" s="159"/>
    </row>
    <row r="51" spans="1:7" ht="18.75">
      <c r="A51" s="86"/>
      <c r="B51" s="24"/>
      <c r="C51" s="95"/>
      <c r="D51" s="95"/>
      <c r="E51" s="95"/>
      <c r="F51" s="159"/>
      <c r="G51" s="159"/>
    </row>
    <row r="52" spans="1:7" ht="18.75">
      <c r="A52" s="86"/>
      <c r="B52" s="24"/>
      <c r="C52" s="95"/>
      <c r="D52" s="95"/>
      <c r="E52" s="95"/>
      <c r="F52" s="159"/>
      <c r="G52" s="159"/>
    </row>
    <row r="53" spans="1:7" ht="18.75">
      <c r="A53" s="86"/>
      <c r="B53" s="24"/>
      <c r="C53" s="95"/>
      <c r="D53" s="95"/>
      <c r="E53" s="95"/>
      <c r="F53" s="159"/>
      <c r="G53" s="159"/>
    </row>
    <row r="54" spans="1:7" ht="18.75">
      <c r="A54" s="86"/>
      <c r="B54" s="24"/>
      <c r="C54" s="95"/>
      <c r="D54" s="95"/>
      <c r="E54" s="95"/>
      <c r="F54" s="159"/>
      <c r="G54" s="159"/>
    </row>
    <row r="55" spans="1:7" ht="18.75">
      <c r="A55" s="86"/>
      <c r="B55" s="24"/>
      <c r="C55" s="95"/>
      <c r="D55" s="95"/>
      <c r="E55" s="95"/>
      <c r="F55" s="159"/>
      <c r="G55" s="159"/>
    </row>
    <row r="56" spans="1:7" ht="18.75">
      <c r="A56" s="86"/>
      <c r="B56" s="24"/>
      <c r="C56" s="95"/>
      <c r="D56" s="95"/>
      <c r="E56" s="95"/>
      <c r="F56" s="159"/>
      <c r="G56" s="159"/>
    </row>
    <row r="57" spans="1:7" ht="18.75">
      <c r="A57" s="86"/>
      <c r="B57" s="24"/>
      <c r="C57" s="95"/>
      <c r="D57" s="95"/>
      <c r="E57" s="95"/>
      <c r="F57" s="159"/>
      <c r="G57" s="159"/>
    </row>
    <row r="58" spans="1:7" ht="18.75">
      <c r="A58" s="86"/>
      <c r="B58" s="24"/>
      <c r="C58" s="95"/>
      <c r="D58" s="95"/>
      <c r="E58" s="95"/>
      <c r="F58" s="159"/>
      <c r="G58" s="159"/>
    </row>
    <row r="59" spans="1:7" ht="18.75">
      <c r="A59" s="86"/>
      <c r="B59" s="24"/>
      <c r="C59" s="95"/>
      <c r="D59" s="95"/>
      <c r="E59" s="95"/>
      <c r="F59" s="159"/>
      <c r="G59" s="159"/>
    </row>
    <row r="60" spans="1:7" ht="18.75">
      <c r="A60" s="86">
        <v>13</v>
      </c>
      <c r="B60" s="24" t="s">
        <v>167</v>
      </c>
      <c r="C60" s="95">
        <v>15800</v>
      </c>
      <c r="D60" s="95"/>
      <c r="E60" s="95"/>
      <c r="F60" s="159"/>
      <c r="G60" s="159"/>
    </row>
    <row r="61" spans="1:7" ht="18.75">
      <c r="A61" s="86">
        <v>14</v>
      </c>
      <c r="B61" s="24" t="s">
        <v>168</v>
      </c>
      <c r="C61" s="95">
        <v>15800</v>
      </c>
      <c r="D61" s="95"/>
      <c r="E61" s="95"/>
      <c r="F61" s="159"/>
      <c r="G61" s="159"/>
    </row>
    <row r="62" spans="1:7" ht="18.75">
      <c r="A62" s="86">
        <v>15</v>
      </c>
      <c r="B62" s="24" t="s">
        <v>169</v>
      </c>
      <c r="C62" s="95">
        <v>15800</v>
      </c>
      <c r="D62" s="95"/>
      <c r="E62" s="95"/>
      <c r="F62" s="159"/>
      <c r="G62" s="159"/>
    </row>
    <row r="63" spans="1:7" ht="18.75">
      <c r="A63" s="86">
        <v>16</v>
      </c>
      <c r="B63" s="24" t="s">
        <v>170</v>
      </c>
      <c r="C63" s="95">
        <v>18960</v>
      </c>
      <c r="D63" s="95"/>
      <c r="E63" s="95"/>
      <c r="F63" s="159"/>
      <c r="G63" s="159"/>
    </row>
    <row r="64" spans="1:7" ht="18.75">
      <c r="A64" s="86">
        <v>17</v>
      </c>
      <c r="B64" s="24" t="s">
        <v>171</v>
      </c>
      <c r="C64" s="95">
        <v>15800</v>
      </c>
      <c r="D64" s="95"/>
      <c r="E64" s="95"/>
      <c r="F64" s="159"/>
      <c r="G64" s="159"/>
    </row>
    <row r="65" spans="1:7" ht="18.75">
      <c r="A65" s="86">
        <v>18</v>
      </c>
      <c r="B65" s="24" t="s">
        <v>172</v>
      </c>
      <c r="C65" s="95">
        <v>15800</v>
      </c>
      <c r="D65" s="95"/>
      <c r="E65" s="95"/>
      <c r="F65" s="159"/>
      <c r="G65" s="159"/>
    </row>
    <row r="66" spans="1:7" ht="18.75">
      <c r="A66" s="86">
        <v>19</v>
      </c>
      <c r="B66" s="24" t="s">
        <v>173</v>
      </c>
      <c r="C66" s="95">
        <v>15800</v>
      </c>
      <c r="D66" s="95"/>
      <c r="E66" s="95"/>
      <c r="F66" s="159"/>
      <c r="G66" s="159"/>
    </row>
    <row r="67" spans="1:7" ht="18.75">
      <c r="A67" s="86"/>
      <c r="B67" s="24"/>
      <c r="C67" s="95"/>
      <c r="D67" s="95"/>
      <c r="E67" s="95"/>
      <c r="F67" s="159"/>
      <c r="G67" s="159"/>
    </row>
    <row r="68" spans="1:7" ht="18.75">
      <c r="A68" s="86"/>
      <c r="B68" s="97" t="s">
        <v>178</v>
      </c>
      <c r="C68" s="95"/>
      <c r="D68" s="95"/>
      <c r="E68" s="95"/>
      <c r="F68" s="159"/>
      <c r="G68" s="159"/>
    </row>
    <row r="69" spans="1:7" ht="18.75">
      <c r="A69" s="86">
        <v>1</v>
      </c>
      <c r="B69" s="24" t="s">
        <v>174</v>
      </c>
      <c r="C69" s="95">
        <v>16800</v>
      </c>
      <c r="D69" s="95"/>
      <c r="E69" s="95"/>
      <c r="F69" s="159"/>
      <c r="G69" s="159"/>
    </row>
    <row r="70" spans="1:7" ht="18.75">
      <c r="A70" s="86">
        <v>2</v>
      </c>
      <c r="B70" s="24" t="s">
        <v>175</v>
      </c>
      <c r="C70" s="95">
        <v>10080</v>
      </c>
      <c r="D70" s="95"/>
      <c r="E70" s="95"/>
      <c r="F70" s="159"/>
      <c r="G70" s="159"/>
    </row>
    <row r="71" spans="1:7" ht="18.75">
      <c r="A71" s="86">
        <v>3</v>
      </c>
      <c r="B71" s="24" t="s">
        <v>176</v>
      </c>
      <c r="C71" s="95">
        <v>15120</v>
      </c>
      <c r="D71" s="95"/>
      <c r="E71" s="95"/>
      <c r="F71" s="159"/>
      <c r="G71" s="159"/>
    </row>
    <row r="72" spans="1:7" ht="18.75">
      <c r="A72" s="86">
        <v>4</v>
      </c>
      <c r="B72" s="24" t="s">
        <v>177</v>
      </c>
      <c r="C72" s="95">
        <v>11760</v>
      </c>
      <c r="D72" s="95"/>
      <c r="E72" s="95"/>
      <c r="F72" s="159"/>
      <c r="G72" s="159"/>
    </row>
    <row r="73" spans="1:7" ht="18.75">
      <c r="A73" s="86"/>
      <c r="B73" s="24"/>
      <c r="C73" s="95"/>
      <c r="D73" s="95"/>
      <c r="E73" s="95"/>
      <c r="F73" s="159"/>
      <c r="G73" s="159"/>
    </row>
    <row r="74" spans="1:7" ht="18.75">
      <c r="A74" s="86"/>
      <c r="B74" s="97" t="s">
        <v>212</v>
      </c>
      <c r="C74" s="95"/>
      <c r="D74" s="95"/>
      <c r="E74" s="95"/>
      <c r="F74" s="159"/>
      <c r="G74" s="159"/>
    </row>
    <row r="75" spans="1:7" ht="18.75">
      <c r="A75" s="86">
        <v>1</v>
      </c>
      <c r="B75" s="24" t="s">
        <v>213</v>
      </c>
      <c r="C75" s="95">
        <v>2000</v>
      </c>
      <c r="D75" s="95"/>
      <c r="E75" s="95"/>
      <c r="F75" s="159"/>
      <c r="G75" s="159"/>
    </row>
    <row r="76" spans="1:7" ht="18.75">
      <c r="A76" s="86">
        <v>2</v>
      </c>
      <c r="B76" s="24" t="s">
        <v>95</v>
      </c>
      <c r="C76" s="95">
        <v>2000</v>
      </c>
      <c r="D76" s="95"/>
      <c r="E76" s="95"/>
      <c r="F76" s="159"/>
      <c r="G76" s="159"/>
    </row>
    <row r="77" spans="1:7" ht="18.75">
      <c r="A77" s="86">
        <v>3</v>
      </c>
      <c r="B77" s="24" t="s">
        <v>214</v>
      </c>
      <c r="C77" s="95">
        <v>2000</v>
      </c>
      <c r="D77" s="95"/>
      <c r="E77" s="95"/>
      <c r="F77" s="159"/>
      <c r="G77" s="159"/>
    </row>
    <row r="78" spans="1:7" ht="18.75">
      <c r="A78" s="86">
        <v>4</v>
      </c>
      <c r="B78" s="24" t="s">
        <v>215</v>
      </c>
      <c r="C78" s="95">
        <v>2000</v>
      </c>
      <c r="D78" s="95"/>
      <c r="E78" s="95"/>
      <c r="F78" s="159"/>
      <c r="G78" s="159"/>
    </row>
    <row r="79" spans="1:7" ht="18.75">
      <c r="A79" s="86">
        <v>5</v>
      </c>
      <c r="B79" s="24" t="s">
        <v>175</v>
      </c>
      <c r="C79" s="95">
        <v>2000</v>
      </c>
      <c r="D79" s="95"/>
      <c r="E79" s="95"/>
      <c r="F79" s="159"/>
      <c r="G79" s="159"/>
    </row>
    <row r="80" spans="1:7" ht="18.75">
      <c r="A80" s="86">
        <v>6</v>
      </c>
      <c r="B80" s="24" t="s">
        <v>216</v>
      </c>
      <c r="C80" s="95">
        <v>2000</v>
      </c>
      <c r="D80" s="95"/>
      <c r="E80" s="95"/>
      <c r="F80" s="159"/>
      <c r="G80" s="159"/>
    </row>
    <row r="81" spans="1:7" ht="18.75">
      <c r="A81" s="86">
        <v>7</v>
      </c>
      <c r="B81" s="24" t="s">
        <v>217</v>
      </c>
      <c r="C81" s="95">
        <v>2000</v>
      </c>
      <c r="D81" s="95"/>
      <c r="E81" s="95"/>
      <c r="F81" s="159"/>
      <c r="G81" s="159"/>
    </row>
    <row r="82" spans="1:7" ht="18.75">
      <c r="A82" s="86">
        <v>8</v>
      </c>
      <c r="B82" s="24" t="s">
        <v>218</v>
      </c>
      <c r="C82" s="95">
        <v>2000</v>
      </c>
      <c r="D82" s="95"/>
      <c r="E82" s="95"/>
      <c r="F82" s="159"/>
      <c r="G82" s="159"/>
    </row>
    <row r="83" spans="1:7" ht="18.75">
      <c r="A83" s="86">
        <v>9</v>
      </c>
      <c r="B83" s="24" t="s">
        <v>166</v>
      </c>
      <c r="C83" s="95">
        <v>2000</v>
      </c>
      <c r="D83" s="95"/>
      <c r="E83" s="95"/>
      <c r="F83" s="159"/>
      <c r="G83" s="159"/>
    </row>
    <row r="84" spans="1:7" ht="18.75">
      <c r="A84" s="86">
        <v>10</v>
      </c>
      <c r="B84" s="24" t="s">
        <v>185</v>
      </c>
      <c r="C84" s="95">
        <v>2000</v>
      </c>
      <c r="D84" s="95"/>
      <c r="E84" s="95"/>
      <c r="F84" s="159"/>
      <c r="G84" s="159"/>
    </row>
    <row r="85" spans="1:7" ht="18.75">
      <c r="A85" s="86">
        <v>11</v>
      </c>
      <c r="B85" s="24" t="s">
        <v>219</v>
      </c>
      <c r="C85" s="95">
        <v>2000</v>
      </c>
      <c r="D85" s="95"/>
      <c r="E85" s="95"/>
      <c r="F85" s="159"/>
      <c r="G85" s="159"/>
    </row>
    <row r="86" spans="1:7" ht="18.75">
      <c r="A86" s="86"/>
      <c r="B86" s="24"/>
      <c r="C86" s="95"/>
      <c r="D86" s="95"/>
      <c r="E86" s="95"/>
      <c r="F86" s="159"/>
      <c r="G86" s="159"/>
    </row>
    <row r="87" spans="1:7" ht="18.75">
      <c r="A87" s="98"/>
      <c r="B87" s="89"/>
      <c r="C87" s="99"/>
      <c r="D87" s="99"/>
      <c r="E87" s="99"/>
      <c r="F87" s="159"/>
      <c r="G87" s="159"/>
    </row>
    <row r="88" spans="1:7" ht="18.75">
      <c r="A88" s="670" t="s">
        <v>130</v>
      </c>
      <c r="B88" s="670"/>
      <c r="C88" s="670"/>
      <c r="D88" s="670"/>
      <c r="E88" s="670"/>
      <c r="F88" s="14"/>
      <c r="G88" s="14"/>
    </row>
    <row r="89" ht="18.75">
      <c r="A89" s="13" t="s">
        <v>131</v>
      </c>
    </row>
    <row r="90" spans="1:7" ht="18.75">
      <c r="A90" s="21" t="s">
        <v>6</v>
      </c>
      <c r="B90" s="21" t="s">
        <v>4</v>
      </c>
      <c r="C90" s="92" t="s">
        <v>25</v>
      </c>
      <c r="D90" s="92"/>
      <c r="E90" s="92" t="s">
        <v>3</v>
      </c>
      <c r="F90" s="160"/>
      <c r="G90" s="160"/>
    </row>
    <row r="91" spans="1:7" ht="18.75">
      <c r="A91" s="86"/>
      <c r="B91" s="97" t="s">
        <v>223</v>
      </c>
      <c r="C91" s="95"/>
      <c r="D91" s="95"/>
      <c r="E91" s="95"/>
      <c r="F91" s="159"/>
      <c r="G91" s="159"/>
    </row>
    <row r="92" spans="1:7" ht="18.75">
      <c r="A92" s="86">
        <v>1</v>
      </c>
      <c r="B92" s="24" t="s">
        <v>184</v>
      </c>
      <c r="C92" s="95">
        <v>2400</v>
      </c>
      <c r="D92" s="95"/>
      <c r="E92" s="95"/>
      <c r="F92" s="159"/>
      <c r="G92" s="159"/>
    </row>
    <row r="93" spans="1:7" ht="18.75">
      <c r="A93" s="86">
        <v>2</v>
      </c>
      <c r="B93" s="24" t="s">
        <v>220</v>
      </c>
      <c r="C93" s="95">
        <v>2400</v>
      </c>
      <c r="D93" s="95"/>
      <c r="E93" s="95"/>
      <c r="F93" s="159"/>
      <c r="G93" s="159"/>
    </row>
    <row r="94" spans="1:7" ht="18.75">
      <c r="A94" s="86">
        <v>3</v>
      </c>
      <c r="B94" s="24" t="s">
        <v>221</v>
      </c>
      <c r="C94" s="95">
        <v>2400</v>
      </c>
      <c r="D94" s="95"/>
      <c r="E94" s="95"/>
      <c r="F94" s="159"/>
      <c r="G94" s="159"/>
    </row>
    <row r="95" spans="1:7" ht="18.75">
      <c r="A95" s="86">
        <v>4</v>
      </c>
      <c r="B95" s="24" t="s">
        <v>222</v>
      </c>
      <c r="C95" s="95">
        <v>2400</v>
      </c>
      <c r="D95" s="95"/>
      <c r="E95" s="95"/>
      <c r="F95" s="159"/>
      <c r="G95" s="159"/>
    </row>
    <row r="96" spans="1:7" ht="18.75">
      <c r="A96" s="86">
        <v>5</v>
      </c>
      <c r="B96" s="24" t="s">
        <v>186</v>
      </c>
      <c r="C96" s="95">
        <v>2400</v>
      </c>
      <c r="D96" s="95"/>
      <c r="E96" s="95"/>
      <c r="F96" s="159"/>
      <c r="G96" s="159"/>
    </row>
    <row r="97" spans="1:7" ht="18.75">
      <c r="A97" s="86"/>
      <c r="B97" s="24"/>
      <c r="C97" s="95"/>
      <c r="D97" s="95"/>
      <c r="E97" s="95"/>
      <c r="F97" s="159"/>
      <c r="G97" s="159"/>
    </row>
    <row r="98" spans="1:7" ht="18.75">
      <c r="A98" s="86"/>
      <c r="B98" s="97" t="s">
        <v>224</v>
      </c>
      <c r="C98" s="95"/>
      <c r="D98" s="95"/>
      <c r="E98" s="95"/>
      <c r="F98" s="159"/>
      <c r="G98" s="159"/>
    </row>
    <row r="99" spans="1:7" ht="18.75">
      <c r="A99" s="86">
        <v>1</v>
      </c>
      <c r="B99" s="24" t="s">
        <v>225</v>
      </c>
      <c r="C99" s="95">
        <v>12000</v>
      </c>
      <c r="D99" s="95"/>
      <c r="E99" s="95"/>
      <c r="F99" s="159"/>
      <c r="G99" s="159"/>
    </row>
    <row r="100" spans="1:7" ht="18.75">
      <c r="A100" s="86">
        <v>2</v>
      </c>
      <c r="B100" s="24" t="s">
        <v>226</v>
      </c>
      <c r="C100" s="95">
        <v>42850</v>
      </c>
      <c r="D100" s="95"/>
      <c r="E100" s="95"/>
      <c r="F100" s="159"/>
      <c r="G100" s="159"/>
    </row>
    <row r="101" spans="1:7" ht="18.75">
      <c r="A101" s="86"/>
      <c r="B101" s="24"/>
      <c r="C101" s="95"/>
      <c r="D101" s="95"/>
      <c r="E101" s="95"/>
      <c r="F101" s="159"/>
      <c r="G101" s="159"/>
    </row>
    <row r="102" spans="1:7" ht="18.75">
      <c r="A102" s="86"/>
      <c r="B102" s="97" t="s">
        <v>188</v>
      </c>
      <c r="C102" s="95"/>
      <c r="D102" s="95"/>
      <c r="E102" s="95"/>
      <c r="F102" s="159"/>
      <c r="G102" s="159"/>
    </row>
    <row r="103" spans="1:7" ht="18.75">
      <c r="A103" s="86">
        <v>1</v>
      </c>
      <c r="B103" s="24" t="s">
        <v>61</v>
      </c>
      <c r="C103" s="95">
        <v>19000</v>
      </c>
      <c r="D103" s="95"/>
      <c r="E103" s="95"/>
      <c r="F103" s="159"/>
      <c r="G103" s="159"/>
    </row>
    <row r="104" spans="1:7" ht="18.75">
      <c r="A104" s="86">
        <v>2</v>
      </c>
      <c r="B104" s="24" t="s">
        <v>189</v>
      </c>
      <c r="C104" s="95">
        <v>15000</v>
      </c>
      <c r="D104" s="95"/>
      <c r="E104" s="95"/>
      <c r="F104" s="159"/>
      <c r="G104" s="159"/>
    </row>
    <row r="105" spans="1:7" ht="18.75">
      <c r="A105" s="86">
        <v>3</v>
      </c>
      <c r="B105" s="24" t="s">
        <v>190</v>
      </c>
      <c r="C105" s="95">
        <v>55500</v>
      </c>
      <c r="D105" s="95"/>
      <c r="E105" s="95"/>
      <c r="F105" s="159"/>
      <c r="G105" s="159"/>
    </row>
    <row r="106" spans="1:7" ht="18.75">
      <c r="A106" s="86">
        <v>4</v>
      </c>
      <c r="B106" s="24" t="s">
        <v>191</v>
      </c>
      <c r="C106" s="95">
        <v>43500</v>
      </c>
      <c r="D106" s="95"/>
      <c r="E106" s="95"/>
      <c r="F106" s="159"/>
      <c r="G106" s="159"/>
    </row>
    <row r="107" spans="1:7" ht="18.75">
      <c r="A107" s="86">
        <v>5</v>
      </c>
      <c r="B107" s="24" t="s">
        <v>192</v>
      </c>
      <c r="C107" s="95">
        <v>69000</v>
      </c>
      <c r="D107" s="95"/>
      <c r="E107" s="95"/>
      <c r="F107" s="159"/>
      <c r="G107" s="159"/>
    </row>
    <row r="108" spans="1:7" ht="18.75">
      <c r="A108" s="86">
        <v>6</v>
      </c>
      <c r="B108" s="24" t="s">
        <v>185</v>
      </c>
      <c r="C108" s="95">
        <v>54000</v>
      </c>
      <c r="D108" s="95"/>
      <c r="E108" s="95"/>
      <c r="F108" s="159"/>
      <c r="G108" s="159"/>
    </row>
    <row r="109" spans="1:7" ht="18.75">
      <c r="A109" s="86">
        <v>7</v>
      </c>
      <c r="B109" s="24" t="s">
        <v>193</v>
      </c>
      <c r="C109" s="95">
        <v>170000</v>
      </c>
      <c r="D109" s="95"/>
      <c r="E109" s="95"/>
      <c r="F109" s="159"/>
      <c r="G109" s="159"/>
    </row>
    <row r="110" spans="1:7" ht="18.75">
      <c r="A110" s="86">
        <v>8</v>
      </c>
      <c r="B110" s="24" t="s">
        <v>194</v>
      </c>
      <c r="C110" s="95">
        <v>75000</v>
      </c>
      <c r="D110" s="95"/>
      <c r="E110" s="95"/>
      <c r="F110" s="159"/>
      <c r="G110" s="159"/>
    </row>
    <row r="111" spans="1:10" ht="18.75">
      <c r="A111" s="86">
        <v>9</v>
      </c>
      <c r="B111" s="24" t="s">
        <v>195</v>
      </c>
      <c r="C111" s="95">
        <v>16500</v>
      </c>
      <c r="D111" s="95"/>
      <c r="E111" s="95"/>
      <c r="F111" s="159"/>
      <c r="G111" s="159"/>
      <c r="J111" s="13">
        <v>40091.98</v>
      </c>
    </row>
    <row r="112" spans="1:10" ht="18.75">
      <c r="A112" s="86">
        <v>10</v>
      </c>
      <c r="B112" s="24" t="s">
        <v>196</v>
      </c>
      <c r="C112" s="95">
        <v>17000</v>
      </c>
      <c r="D112" s="95"/>
      <c r="E112" s="95"/>
      <c r="F112" s="159"/>
      <c r="G112" s="159"/>
      <c r="J112" s="13">
        <v>1206</v>
      </c>
    </row>
    <row r="113" spans="1:7" ht="18.75">
      <c r="A113" s="86">
        <v>11</v>
      </c>
      <c r="B113" s="24" t="s">
        <v>197</v>
      </c>
      <c r="C113" s="95">
        <v>45000</v>
      </c>
      <c r="D113" s="95"/>
      <c r="E113" s="95"/>
      <c r="F113" s="159"/>
      <c r="G113" s="159"/>
    </row>
    <row r="114" spans="1:7" ht="18.75">
      <c r="A114" s="86">
        <v>12</v>
      </c>
      <c r="B114" s="24" t="s">
        <v>198</v>
      </c>
      <c r="C114" s="95">
        <v>19500</v>
      </c>
      <c r="D114" s="95"/>
      <c r="E114" s="95"/>
      <c r="F114" s="159"/>
      <c r="G114" s="159"/>
    </row>
    <row r="115" spans="1:7" ht="18.75">
      <c r="A115" s="86">
        <v>13</v>
      </c>
      <c r="B115" s="24" t="s">
        <v>59</v>
      </c>
      <c r="C115" s="95">
        <v>48000</v>
      </c>
      <c r="D115" s="95"/>
      <c r="E115" s="95"/>
      <c r="F115" s="159"/>
      <c r="G115" s="159"/>
    </row>
    <row r="116" spans="1:7" ht="18.75">
      <c r="A116" s="86">
        <v>14</v>
      </c>
      <c r="B116" s="24" t="s">
        <v>60</v>
      </c>
      <c r="C116" s="95">
        <v>36000</v>
      </c>
      <c r="D116" s="95"/>
      <c r="E116" s="95"/>
      <c r="F116" s="159"/>
      <c r="G116" s="159"/>
    </row>
    <row r="117" spans="1:7" ht="18.75">
      <c r="A117" s="86">
        <v>15</v>
      </c>
      <c r="B117" s="24" t="s">
        <v>199</v>
      </c>
      <c r="C117" s="95">
        <v>15000</v>
      </c>
      <c r="D117" s="95"/>
      <c r="E117" s="95"/>
      <c r="F117" s="159"/>
      <c r="G117" s="159"/>
    </row>
    <row r="118" spans="1:7" ht="18.75">
      <c r="A118" s="86">
        <v>16</v>
      </c>
      <c r="B118" s="24" t="s">
        <v>200</v>
      </c>
      <c r="C118" s="95">
        <v>43500</v>
      </c>
      <c r="D118" s="95"/>
      <c r="E118" s="95"/>
      <c r="F118" s="159"/>
      <c r="G118" s="159"/>
    </row>
    <row r="119" spans="1:7" ht="18.75">
      <c r="A119" s="86">
        <v>17</v>
      </c>
      <c r="B119" s="24" t="s">
        <v>58</v>
      </c>
      <c r="C119" s="95">
        <v>36000</v>
      </c>
      <c r="D119" s="95"/>
      <c r="E119" s="95"/>
      <c r="F119" s="159"/>
      <c r="G119" s="159"/>
    </row>
    <row r="120" spans="1:7" ht="18.75">
      <c r="A120" s="86">
        <v>18</v>
      </c>
      <c r="B120" s="24" t="s">
        <v>183</v>
      </c>
      <c r="C120" s="95">
        <v>39000</v>
      </c>
      <c r="D120" s="95"/>
      <c r="E120" s="95"/>
      <c r="F120" s="159"/>
      <c r="G120" s="159"/>
    </row>
    <row r="121" spans="1:7" ht="18.75">
      <c r="A121" s="86">
        <v>19</v>
      </c>
      <c r="B121" s="24" t="s">
        <v>201</v>
      </c>
      <c r="C121" s="95">
        <v>52500</v>
      </c>
      <c r="D121" s="95"/>
      <c r="E121" s="95"/>
      <c r="F121" s="159"/>
      <c r="G121" s="159"/>
    </row>
    <row r="122" spans="1:7" ht="18.75">
      <c r="A122" s="86">
        <v>20</v>
      </c>
      <c r="B122" s="24" t="s">
        <v>202</v>
      </c>
      <c r="C122" s="95">
        <v>60000</v>
      </c>
      <c r="D122" s="95"/>
      <c r="E122" s="95"/>
      <c r="F122" s="159"/>
      <c r="G122" s="159"/>
    </row>
    <row r="123" spans="1:7" ht="18.75">
      <c r="A123" s="86">
        <v>21</v>
      </c>
      <c r="B123" s="24" t="s">
        <v>161</v>
      </c>
      <c r="C123" s="95">
        <v>27000</v>
      </c>
      <c r="D123" s="95"/>
      <c r="E123" s="95"/>
      <c r="F123" s="159"/>
      <c r="G123" s="159"/>
    </row>
    <row r="124" spans="1:7" ht="18.75">
      <c r="A124" s="86">
        <v>22</v>
      </c>
      <c r="B124" s="24" t="s">
        <v>203</v>
      </c>
      <c r="C124" s="95">
        <v>13500</v>
      </c>
      <c r="D124" s="95"/>
      <c r="E124" s="95"/>
      <c r="F124" s="159"/>
      <c r="G124" s="159"/>
    </row>
    <row r="125" spans="1:7" ht="18.75">
      <c r="A125" s="86">
        <v>23</v>
      </c>
      <c r="B125" s="24" t="s">
        <v>204</v>
      </c>
      <c r="C125" s="95">
        <v>33000</v>
      </c>
      <c r="D125" s="95"/>
      <c r="E125" s="95"/>
      <c r="F125" s="159"/>
      <c r="G125" s="159"/>
    </row>
    <row r="126" spans="1:7" ht="18.75">
      <c r="A126" s="86">
        <v>24</v>
      </c>
      <c r="B126" s="24" t="s">
        <v>205</v>
      </c>
      <c r="C126" s="95">
        <v>33000</v>
      </c>
      <c r="D126" s="95"/>
      <c r="E126" s="95"/>
      <c r="F126" s="159"/>
      <c r="G126" s="159"/>
    </row>
    <row r="127" spans="1:7" ht="18.75">
      <c r="A127" s="86">
        <v>25</v>
      </c>
      <c r="B127" s="24" t="s">
        <v>206</v>
      </c>
      <c r="C127" s="95">
        <v>90000</v>
      </c>
      <c r="D127" s="95"/>
      <c r="E127" s="95"/>
      <c r="F127" s="159"/>
      <c r="G127" s="159"/>
    </row>
    <row r="128" spans="1:7" ht="18.75">
      <c r="A128" s="86">
        <v>26</v>
      </c>
      <c r="B128" s="24" t="s">
        <v>207</v>
      </c>
      <c r="C128" s="95">
        <v>34500</v>
      </c>
      <c r="D128" s="95"/>
      <c r="E128" s="95"/>
      <c r="F128" s="159"/>
      <c r="G128" s="159"/>
    </row>
    <row r="129" spans="1:7" ht="18.75">
      <c r="A129" s="86">
        <v>27</v>
      </c>
      <c r="B129" s="24" t="s">
        <v>208</v>
      </c>
      <c r="C129" s="95">
        <v>48000</v>
      </c>
      <c r="D129" s="95"/>
      <c r="E129" s="95"/>
      <c r="F129" s="159"/>
      <c r="G129" s="159"/>
    </row>
    <row r="130" spans="1:7" ht="18.75">
      <c r="A130" s="86">
        <v>28</v>
      </c>
      <c r="B130" s="24" t="s">
        <v>209</v>
      </c>
      <c r="C130" s="95">
        <v>22500</v>
      </c>
      <c r="D130" s="95"/>
      <c r="E130" s="95"/>
      <c r="F130" s="159"/>
      <c r="G130" s="159"/>
    </row>
    <row r="131" spans="1:7" ht="18.75">
      <c r="A131" s="98"/>
      <c r="B131" s="89"/>
      <c r="C131" s="99"/>
      <c r="D131" s="99"/>
      <c r="E131" s="99"/>
      <c r="F131" s="159"/>
      <c r="G131" s="159"/>
    </row>
  </sheetData>
  <sheetProtection/>
  <mergeCells count="4">
    <mergeCell ref="A26:E26"/>
    <mergeCell ref="A88:E88"/>
    <mergeCell ref="A3:H3"/>
    <mergeCell ref="A4:G4"/>
  </mergeCells>
  <printOptions/>
  <pageMargins left="0.15" right="0.15" top="0.19" bottom="0.21" header="0.16" footer="0.14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7">
      <selection activeCell="C31" sqref="C31"/>
    </sheetView>
  </sheetViews>
  <sheetFormatPr defaultColWidth="9.140625" defaultRowHeight="12.75"/>
  <cols>
    <col min="1" max="1" width="6.28125" style="13" customWidth="1"/>
    <col min="2" max="2" width="30.7109375" style="13" customWidth="1"/>
    <col min="3" max="3" width="20.140625" style="13" customWidth="1"/>
    <col min="4" max="4" width="17.8515625" style="13" customWidth="1"/>
    <col min="5" max="5" width="15.7109375" style="13" customWidth="1"/>
    <col min="6" max="16384" width="9.140625" style="13" customWidth="1"/>
  </cols>
  <sheetData>
    <row r="1" spans="1:5" ht="18.75">
      <c r="A1" s="671" t="s">
        <v>559</v>
      </c>
      <c r="B1" s="671"/>
      <c r="C1" s="671"/>
      <c r="D1" s="671"/>
      <c r="E1" s="671"/>
    </row>
    <row r="2" spans="2:3" ht="18.75">
      <c r="B2" s="13" t="s">
        <v>560</v>
      </c>
      <c r="C2" s="13" t="s">
        <v>568</v>
      </c>
    </row>
    <row r="3" ht="19.5" customHeight="1"/>
    <row r="4" spans="1:5" ht="18.75">
      <c r="A4" s="18" t="s">
        <v>97</v>
      </c>
      <c r="B4" s="18" t="s">
        <v>433</v>
      </c>
      <c r="C4" s="18" t="s">
        <v>312</v>
      </c>
      <c r="D4" s="18" t="s">
        <v>25</v>
      </c>
      <c r="E4" s="18" t="s">
        <v>3</v>
      </c>
    </row>
    <row r="5" spans="1:5" ht="12.75" customHeight="1">
      <c r="A5" s="68"/>
      <c r="B5" s="68"/>
      <c r="C5" s="19"/>
      <c r="D5" s="19"/>
      <c r="E5" s="19"/>
    </row>
    <row r="6" spans="1:5" ht="18.75">
      <c r="A6" s="86">
        <v>1</v>
      </c>
      <c r="B6" s="24" t="s">
        <v>566</v>
      </c>
      <c r="C6" s="244" t="s">
        <v>567</v>
      </c>
      <c r="D6" s="245">
        <v>120000</v>
      </c>
      <c r="E6" s="246"/>
    </row>
    <row r="7" spans="1:5" ht="18.75">
      <c r="A7" s="86"/>
      <c r="B7" s="24"/>
      <c r="C7" s="244"/>
      <c r="D7" s="245"/>
      <c r="E7" s="246"/>
    </row>
    <row r="8" spans="1:5" ht="18.75">
      <c r="A8" s="86">
        <v>2</v>
      </c>
      <c r="B8" s="24" t="s">
        <v>570</v>
      </c>
      <c r="C8" s="353" t="s">
        <v>572</v>
      </c>
      <c r="D8" s="245">
        <v>154800</v>
      </c>
      <c r="E8" s="246"/>
    </row>
    <row r="9" spans="1:5" ht="18.75">
      <c r="A9" s="86"/>
      <c r="B9" s="24"/>
      <c r="C9" s="353" t="s">
        <v>573</v>
      </c>
      <c r="D9" s="245">
        <v>154800</v>
      </c>
      <c r="E9" s="246"/>
    </row>
    <row r="10" spans="1:5" ht="18.75">
      <c r="A10" s="86"/>
      <c r="B10" s="24"/>
      <c r="C10" s="353" t="s">
        <v>574</v>
      </c>
      <c r="D10" s="245">
        <v>154800</v>
      </c>
      <c r="E10" s="246"/>
    </row>
    <row r="11" spans="1:5" ht="18.75">
      <c r="A11" s="86"/>
      <c r="B11" s="24"/>
      <c r="C11" s="353" t="s">
        <v>575</v>
      </c>
      <c r="D11" s="245">
        <v>154800</v>
      </c>
      <c r="E11" s="246"/>
    </row>
    <row r="12" spans="1:5" ht="18.75">
      <c r="A12" s="86"/>
      <c r="B12" s="24"/>
      <c r="C12" s="353" t="s">
        <v>576</v>
      </c>
      <c r="D12" s="245">
        <v>154800</v>
      </c>
      <c r="E12" s="246"/>
    </row>
    <row r="13" spans="1:5" ht="18.75">
      <c r="A13" s="86"/>
      <c r="B13" s="24"/>
      <c r="C13" s="353" t="s">
        <v>577</v>
      </c>
      <c r="D13" s="245">
        <v>154800</v>
      </c>
      <c r="E13" s="246"/>
    </row>
    <row r="14" spans="1:5" ht="18.75">
      <c r="A14" s="86"/>
      <c r="B14" s="24"/>
      <c r="C14" s="353" t="s">
        <v>578</v>
      </c>
      <c r="D14" s="245">
        <v>154800</v>
      </c>
      <c r="E14" s="246"/>
    </row>
    <row r="15" spans="1:5" ht="18.75">
      <c r="A15" s="86"/>
      <c r="B15" s="24"/>
      <c r="C15" s="353" t="s">
        <v>579</v>
      </c>
      <c r="D15" s="245">
        <v>154800</v>
      </c>
      <c r="E15" s="246"/>
    </row>
    <row r="16" spans="1:5" ht="18.75">
      <c r="A16" s="86"/>
      <c r="B16" s="24"/>
      <c r="C16" s="184"/>
      <c r="D16" s="245"/>
      <c r="E16" s="246"/>
    </row>
    <row r="17" spans="1:5" ht="18.75">
      <c r="A17" s="86">
        <v>3</v>
      </c>
      <c r="B17" s="24" t="s">
        <v>571</v>
      </c>
      <c r="C17" s="353" t="s">
        <v>583</v>
      </c>
      <c r="D17" s="245">
        <v>180000</v>
      </c>
      <c r="E17" s="246"/>
    </row>
    <row r="18" spans="1:5" ht="18.75">
      <c r="A18" s="86"/>
      <c r="B18" s="24"/>
      <c r="C18" s="354" t="s">
        <v>584</v>
      </c>
      <c r="D18" s="245">
        <v>180000</v>
      </c>
      <c r="E18" s="246"/>
    </row>
    <row r="19" spans="1:5" ht="18.75">
      <c r="A19" s="86"/>
      <c r="B19" s="24"/>
      <c r="C19" s="354" t="s">
        <v>588</v>
      </c>
      <c r="D19" s="245">
        <v>180000</v>
      </c>
      <c r="E19" s="246"/>
    </row>
    <row r="20" spans="1:5" ht="18.75">
      <c r="A20" s="86"/>
      <c r="B20" s="24"/>
      <c r="C20" s="244"/>
      <c r="D20" s="245"/>
      <c r="E20" s="246"/>
    </row>
    <row r="21" spans="1:5" ht="18.75">
      <c r="A21" s="86">
        <v>4</v>
      </c>
      <c r="B21" s="24" t="s">
        <v>561</v>
      </c>
      <c r="C21" s="244" t="s">
        <v>213</v>
      </c>
      <c r="D21" s="245">
        <v>1635000</v>
      </c>
      <c r="E21" s="352" t="s">
        <v>563</v>
      </c>
    </row>
    <row r="22" spans="1:5" ht="18.75">
      <c r="A22" s="86"/>
      <c r="B22" s="24"/>
      <c r="C22" s="244"/>
      <c r="D22" s="245"/>
      <c r="E22" s="246"/>
    </row>
    <row r="23" spans="1:5" ht="18.75">
      <c r="A23" s="86">
        <v>5</v>
      </c>
      <c r="B23" s="24" t="s">
        <v>564</v>
      </c>
      <c r="C23" s="244" t="s">
        <v>580</v>
      </c>
      <c r="D23" s="245">
        <v>100000</v>
      </c>
      <c r="E23" s="246"/>
    </row>
    <row r="24" spans="1:5" ht="18.75">
      <c r="A24" s="86"/>
      <c r="B24" s="24"/>
      <c r="C24" s="244" t="s">
        <v>582</v>
      </c>
      <c r="D24" s="245">
        <v>150000</v>
      </c>
      <c r="E24" s="246"/>
    </row>
    <row r="25" spans="1:5" ht="18.75">
      <c r="A25" s="86"/>
      <c r="B25" s="24"/>
      <c r="C25" s="244" t="s">
        <v>581</v>
      </c>
      <c r="D25" s="245">
        <v>100000</v>
      </c>
      <c r="E25" s="246"/>
    </row>
    <row r="26" spans="1:5" ht="18.75">
      <c r="A26" s="86"/>
      <c r="B26" s="24"/>
      <c r="C26" s="244" t="s">
        <v>585</v>
      </c>
      <c r="D26" s="245">
        <v>150000</v>
      </c>
      <c r="E26" s="246"/>
    </row>
    <row r="27" spans="1:5" ht="18.75">
      <c r="A27" s="86"/>
      <c r="B27" s="24"/>
      <c r="C27" s="244" t="s">
        <v>586</v>
      </c>
      <c r="D27" s="245">
        <v>150000</v>
      </c>
      <c r="E27" s="352" t="s">
        <v>569</v>
      </c>
    </row>
    <row r="28" spans="1:5" ht="18.75">
      <c r="A28" s="86"/>
      <c r="B28" s="24"/>
      <c r="C28" s="244" t="s">
        <v>587</v>
      </c>
      <c r="D28" s="245">
        <v>100000</v>
      </c>
      <c r="E28" s="352" t="s">
        <v>569</v>
      </c>
    </row>
    <row r="29" spans="1:5" ht="18.75">
      <c r="A29" s="17"/>
      <c r="B29" s="21" t="s">
        <v>5</v>
      </c>
      <c r="C29" s="63" t="s">
        <v>589</v>
      </c>
      <c r="D29" s="63">
        <f>SUM(D6:D28)</f>
        <v>4283400</v>
      </c>
      <c r="E29" s="243">
        <f>SUM(E6:E28)</f>
        <v>0</v>
      </c>
    </row>
  </sheetData>
  <sheetProtection/>
  <mergeCells count="1">
    <mergeCell ref="A1:E1"/>
  </mergeCells>
  <printOptions/>
  <pageMargins left="0.37" right="0.22" top="0.39" bottom="0.75" header="0.14" footer="0.3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6.28125" style="13" customWidth="1"/>
    <col min="2" max="2" width="30.7109375" style="13" customWidth="1"/>
    <col min="3" max="3" width="18.00390625" style="13" customWidth="1"/>
    <col min="4" max="4" width="17.8515625" style="13" customWidth="1"/>
    <col min="5" max="5" width="15.7109375" style="13" customWidth="1"/>
    <col min="6" max="16384" width="9.140625" style="13" customWidth="1"/>
  </cols>
  <sheetData>
    <row r="1" spans="1:5" ht="18.75">
      <c r="A1" s="671" t="s">
        <v>738</v>
      </c>
      <c r="B1" s="671"/>
      <c r="C1" s="671"/>
      <c r="D1" s="671"/>
      <c r="E1" s="671"/>
    </row>
    <row r="2" spans="2:3" ht="18.75">
      <c r="B2" s="13" t="s">
        <v>560</v>
      </c>
      <c r="C2" s="13" t="s">
        <v>739</v>
      </c>
    </row>
    <row r="3" ht="19.5" customHeight="1"/>
    <row r="4" spans="1:5" ht="18.75">
      <c r="A4" s="18" t="s">
        <v>97</v>
      </c>
      <c r="B4" s="18" t="s">
        <v>433</v>
      </c>
      <c r="C4" s="18" t="s">
        <v>312</v>
      </c>
      <c r="D4" s="18" t="s">
        <v>25</v>
      </c>
      <c r="E4" s="18" t="s">
        <v>3</v>
      </c>
    </row>
    <row r="5" spans="1:5" ht="12.75" customHeight="1">
      <c r="A5" s="68"/>
      <c r="B5" s="68"/>
      <c r="C5" s="19"/>
      <c r="D5" s="19"/>
      <c r="E5" s="19"/>
    </row>
    <row r="6" spans="1:5" ht="18.75">
      <c r="A6" s="86">
        <v>1</v>
      </c>
      <c r="B6" s="24" t="s">
        <v>562</v>
      </c>
      <c r="C6" s="244" t="s">
        <v>542</v>
      </c>
      <c r="D6" s="245">
        <v>3945000</v>
      </c>
      <c r="E6" s="246"/>
    </row>
    <row r="7" spans="1:5" ht="18.75">
      <c r="A7" s="86"/>
      <c r="B7" s="24"/>
      <c r="C7" s="244" t="s">
        <v>543</v>
      </c>
      <c r="D7" s="245">
        <v>3945000</v>
      </c>
      <c r="E7" s="246"/>
    </row>
    <row r="8" spans="1:5" ht="18.75">
      <c r="A8" s="86"/>
      <c r="B8" s="24"/>
      <c r="C8" s="244" t="s">
        <v>544</v>
      </c>
      <c r="D8" s="245">
        <v>6702000</v>
      </c>
      <c r="E8" s="352"/>
    </row>
    <row r="9" spans="1:5" ht="18.75">
      <c r="A9" s="86"/>
      <c r="B9" s="24"/>
      <c r="C9" s="244" t="s">
        <v>219</v>
      </c>
      <c r="D9" s="245">
        <v>2265000</v>
      </c>
      <c r="E9" s="352"/>
    </row>
    <row r="10" spans="1:5" ht="18.75">
      <c r="A10" s="86"/>
      <c r="B10" s="24"/>
      <c r="C10" s="244" t="s">
        <v>545</v>
      </c>
      <c r="D10" s="245">
        <v>2410000</v>
      </c>
      <c r="E10" s="246"/>
    </row>
    <row r="11" spans="1:5" ht="18.75">
      <c r="A11" s="86"/>
      <c r="B11" s="24"/>
      <c r="C11" s="244"/>
      <c r="D11" s="245"/>
      <c r="E11" s="246"/>
    </row>
    <row r="12" spans="1:5" ht="18.75">
      <c r="A12" s="86">
        <v>2</v>
      </c>
      <c r="B12" s="24" t="s">
        <v>565</v>
      </c>
      <c r="C12" s="244" t="s">
        <v>181</v>
      </c>
      <c r="D12" s="245">
        <v>10030000</v>
      </c>
      <c r="E12" s="246"/>
    </row>
    <row r="13" spans="1:5" ht="18.75">
      <c r="A13" s="86"/>
      <c r="B13" s="24"/>
      <c r="C13" s="244"/>
      <c r="D13" s="245"/>
      <c r="E13" s="246"/>
    </row>
    <row r="14" spans="1:5" ht="18.75">
      <c r="A14" s="86"/>
      <c r="B14" s="24"/>
      <c r="C14" s="244"/>
      <c r="D14" s="245"/>
      <c r="E14" s="246"/>
    </row>
    <row r="15" spans="1:5" ht="18.75">
      <c r="A15" s="86"/>
      <c r="B15" s="24"/>
      <c r="C15" s="244"/>
      <c r="D15" s="245"/>
      <c r="E15" s="246"/>
    </row>
    <row r="16" spans="1:5" ht="18.75">
      <c r="A16" s="68"/>
      <c r="B16" s="68"/>
      <c r="C16" s="68"/>
      <c r="D16" s="68"/>
      <c r="E16" s="68"/>
    </row>
    <row r="17" spans="1:5" ht="18.75">
      <c r="A17" s="17"/>
      <c r="B17" s="21" t="s">
        <v>99</v>
      </c>
      <c r="C17" s="63">
        <f>SUM(C6:C16)</f>
        <v>0</v>
      </c>
      <c r="D17" s="63">
        <f>SUM(D6:D16)</f>
        <v>29297000</v>
      </c>
      <c r="E17" s="243"/>
    </row>
  </sheetData>
  <sheetProtection/>
  <mergeCells count="1">
    <mergeCell ref="A1:E1"/>
  </mergeCells>
  <printOptions/>
  <pageMargins left="0.37" right="0.22" top="0.39" bottom="0.75" header="0.14" footer="0.3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">
      <selection activeCell="C16" sqref="C16"/>
    </sheetView>
  </sheetViews>
  <sheetFormatPr defaultColWidth="9.140625" defaultRowHeight="12.75"/>
  <cols>
    <col min="1" max="1" width="5.140625" style="49" customWidth="1"/>
    <col min="2" max="2" width="44.421875" style="49" customWidth="1"/>
    <col min="3" max="3" width="11.28125" style="49" customWidth="1"/>
    <col min="4" max="4" width="16.8515625" style="49" customWidth="1"/>
    <col min="5" max="5" width="14.140625" style="49" customWidth="1"/>
    <col min="6" max="16384" width="9.140625" style="49" customWidth="1"/>
  </cols>
  <sheetData>
    <row r="1" spans="1:6" ht="21">
      <c r="A1" s="673" t="s">
        <v>438</v>
      </c>
      <c r="B1" s="673"/>
      <c r="C1" s="673"/>
      <c r="D1" s="673"/>
      <c r="E1" s="673"/>
      <c r="F1" s="49" t="s">
        <v>489</v>
      </c>
    </row>
    <row r="2" spans="1:5" ht="21">
      <c r="A2" s="673" t="s">
        <v>439</v>
      </c>
      <c r="B2" s="673"/>
      <c r="C2" s="673"/>
      <c r="D2" s="673"/>
      <c r="E2" s="673"/>
    </row>
    <row r="3" spans="1:5" ht="21">
      <c r="A3" s="673" t="s">
        <v>440</v>
      </c>
      <c r="B3" s="673"/>
      <c r="C3" s="673"/>
      <c r="D3" s="673"/>
      <c r="E3" s="673"/>
    </row>
    <row r="4" spans="1:5" ht="21">
      <c r="A4" s="673" t="s">
        <v>441</v>
      </c>
      <c r="B4" s="673"/>
      <c r="C4" s="673"/>
      <c r="D4" s="673"/>
      <c r="E4" s="673"/>
    </row>
    <row r="5" spans="1:5" ht="15" customHeight="1">
      <c r="A5" s="47"/>
      <c r="B5" s="673" t="s">
        <v>469</v>
      </c>
      <c r="C5" s="673"/>
      <c r="D5" s="673"/>
      <c r="E5" s="673"/>
    </row>
    <row r="6" ht="21">
      <c r="A6" s="194" t="s">
        <v>442</v>
      </c>
    </row>
    <row r="7" spans="1:3" ht="21">
      <c r="A7" s="49" t="s">
        <v>466</v>
      </c>
      <c r="C7" s="49" t="s">
        <v>487</v>
      </c>
    </row>
    <row r="8" spans="1:3" ht="21">
      <c r="A8" s="49" t="s">
        <v>467</v>
      </c>
      <c r="C8" s="49" t="s">
        <v>488</v>
      </c>
    </row>
    <row r="9" spans="1:3" ht="21">
      <c r="A9" s="49" t="s">
        <v>468</v>
      </c>
      <c r="C9" s="49" t="s">
        <v>495</v>
      </c>
    </row>
    <row r="10" ht="21">
      <c r="A10" s="49" t="s">
        <v>443</v>
      </c>
    </row>
    <row r="11" ht="21">
      <c r="A11" s="49" t="s">
        <v>463</v>
      </c>
    </row>
    <row r="12" ht="21">
      <c r="A12" s="49" t="s">
        <v>464</v>
      </c>
    </row>
    <row r="13" ht="21">
      <c r="A13" s="49" t="s">
        <v>465</v>
      </c>
    </row>
    <row r="14" spans="1:11" ht="10.5" customHeight="1">
      <c r="A14" s="46"/>
      <c r="B14" s="46"/>
      <c r="C14" s="46"/>
      <c r="D14" s="46"/>
      <c r="E14" s="46"/>
      <c r="F14" s="189"/>
      <c r="G14" s="189"/>
      <c r="H14" s="189"/>
      <c r="I14" s="189"/>
      <c r="J14" s="189"/>
      <c r="K14" s="189"/>
    </row>
    <row r="15" ht="21">
      <c r="A15" s="50" t="s">
        <v>444</v>
      </c>
    </row>
    <row r="16" ht="9" customHeight="1"/>
    <row r="17" spans="1:5" ht="21">
      <c r="A17" s="186"/>
      <c r="B17" s="187" t="s">
        <v>445</v>
      </c>
      <c r="C17" s="187" t="s">
        <v>4</v>
      </c>
      <c r="D17" s="188" t="s">
        <v>7</v>
      </c>
      <c r="E17" s="188" t="s">
        <v>3</v>
      </c>
    </row>
    <row r="18" spans="1:5" ht="21">
      <c r="A18" s="114">
        <v>1</v>
      </c>
      <c r="B18" s="190" t="s">
        <v>446</v>
      </c>
      <c r="C18" s="18">
        <v>144</v>
      </c>
      <c r="D18" s="192">
        <v>17699600</v>
      </c>
      <c r="E18" s="23"/>
    </row>
    <row r="19" spans="1:5" ht="21">
      <c r="A19" s="89"/>
      <c r="B19" s="191" t="s">
        <v>447</v>
      </c>
      <c r="C19" s="98"/>
      <c r="D19" s="89"/>
      <c r="E19" s="89"/>
    </row>
    <row r="20" spans="1:5" ht="21">
      <c r="A20" s="62">
        <v>2</v>
      </c>
      <c r="B20" s="190" t="s">
        <v>446</v>
      </c>
      <c r="C20" s="131" t="s">
        <v>360</v>
      </c>
      <c r="D20" s="131" t="s">
        <v>360</v>
      </c>
      <c r="E20" s="193"/>
    </row>
    <row r="21" spans="1:5" ht="21">
      <c r="A21" s="89"/>
      <c r="B21" s="191" t="s">
        <v>448</v>
      </c>
      <c r="C21" s="98"/>
      <c r="D21" s="89"/>
      <c r="E21" s="89"/>
    </row>
    <row r="22" spans="1:5" ht="21">
      <c r="A22" s="62">
        <v>3</v>
      </c>
      <c r="B22" s="190" t="s">
        <v>449</v>
      </c>
      <c r="C22" s="131" t="s">
        <v>360</v>
      </c>
      <c r="D22" s="131" t="s">
        <v>360</v>
      </c>
      <c r="E22" s="62"/>
    </row>
    <row r="23" spans="1:5" ht="21">
      <c r="A23" s="89"/>
      <c r="B23" s="191" t="s">
        <v>450</v>
      </c>
      <c r="C23" s="98"/>
      <c r="D23" s="89"/>
      <c r="E23" s="89"/>
    </row>
    <row r="24" spans="1:5" ht="21">
      <c r="A24" s="62">
        <v>4</v>
      </c>
      <c r="B24" s="190" t="s">
        <v>470</v>
      </c>
      <c r="C24" s="131">
        <v>1</v>
      </c>
      <c r="D24" s="192">
        <v>100000</v>
      </c>
      <c r="E24" s="62" t="s">
        <v>454</v>
      </c>
    </row>
    <row r="25" spans="1:5" ht="21">
      <c r="A25" s="24"/>
      <c r="B25" s="141" t="s">
        <v>451</v>
      </c>
      <c r="C25" s="86"/>
      <c r="D25" s="24"/>
      <c r="E25" s="141" t="s">
        <v>491</v>
      </c>
    </row>
    <row r="26" spans="1:5" ht="21">
      <c r="A26" s="68"/>
      <c r="B26" s="68"/>
      <c r="C26" s="19"/>
      <c r="D26" s="68"/>
      <c r="E26" s="68"/>
    </row>
    <row r="27" spans="1:5" ht="30" customHeight="1">
      <c r="A27" s="13" t="s">
        <v>452</v>
      </c>
      <c r="B27" s="13"/>
      <c r="C27" s="13"/>
      <c r="D27" s="13"/>
      <c r="E27" s="13"/>
    </row>
    <row r="28" spans="1:5" ht="21">
      <c r="A28" s="13"/>
      <c r="B28" s="13" t="s">
        <v>496</v>
      </c>
      <c r="C28" s="13"/>
      <c r="D28" s="13"/>
      <c r="E28" s="13"/>
    </row>
    <row r="29" spans="1:5" ht="21">
      <c r="A29" s="13"/>
      <c r="B29" s="13"/>
      <c r="C29" s="13"/>
      <c r="D29" s="13"/>
      <c r="E29" s="13"/>
    </row>
    <row r="30" spans="1:5" ht="21">
      <c r="A30" s="13" t="s">
        <v>453</v>
      </c>
      <c r="B30" s="13"/>
      <c r="C30" s="13"/>
      <c r="D30" s="13"/>
      <c r="E30" s="13"/>
    </row>
    <row r="31" spans="1:5" ht="21">
      <c r="A31" s="13"/>
      <c r="B31" s="13"/>
      <c r="C31" s="13"/>
      <c r="D31" s="13"/>
      <c r="E31" s="13"/>
    </row>
    <row r="32" spans="1:5" ht="21">
      <c r="A32" s="13"/>
      <c r="B32" s="13"/>
      <c r="C32" s="13" t="s">
        <v>455</v>
      </c>
      <c r="D32" s="13"/>
      <c r="E32" s="13" t="s">
        <v>456</v>
      </c>
    </row>
    <row r="33" spans="1:5" ht="21">
      <c r="A33" s="13"/>
      <c r="B33" s="13"/>
      <c r="C33" s="13" t="s">
        <v>457</v>
      </c>
      <c r="D33" s="13"/>
      <c r="E33" s="13" t="s">
        <v>458</v>
      </c>
    </row>
    <row r="34" spans="1:5" ht="21">
      <c r="A34" s="13"/>
      <c r="B34" s="13"/>
      <c r="C34" s="13"/>
      <c r="D34" s="13"/>
      <c r="E34" s="13"/>
    </row>
    <row r="35" spans="1:5" ht="21">
      <c r="A35" s="13" t="s">
        <v>459</v>
      </c>
      <c r="B35" s="13"/>
      <c r="C35" s="13"/>
      <c r="D35" s="13"/>
      <c r="E35" s="13"/>
    </row>
    <row r="36" spans="1:5" ht="21">
      <c r="A36" s="13" t="s">
        <v>460</v>
      </c>
      <c r="B36" s="13" t="s">
        <v>461</v>
      </c>
      <c r="C36" s="13"/>
      <c r="D36" s="13"/>
      <c r="E36" s="13"/>
    </row>
    <row r="37" ht="21">
      <c r="B37" s="13" t="s">
        <v>462</v>
      </c>
    </row>
  </sheetData>
  <sheetProtection/>
  <mergeCells count="5">
    <mergeCell ref="A1:E1"/>
    <mergeCell ref="A2:E2"/>
    <mergeCell ref="A3:E3"/>
    <mergeCell ref="A4:E4"/>
    <mergeCell ref="B5:E5"/>
  </mergeCells>
  <printOptions/>
  <pageMargins left="0.36" right="0.15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9"/>
  <sheetViews>
    <sheetView zoomScalePageLayoutView="0" workbookViewId="0" topLeftCell="A4">
      <selection activeCell="D23" sqref="D23"/>
    </sheetView>
  </sheetViews>
  <sheetFormatPr defaultColWidth="9.140625" defaultRowHeight="12.75"/>
  <cols>
    <col min="1" max="2" width="7.28125" style="48" customWidth="1"/>
    <col min="3" max="3" width="32.7109375" style="48" customWidth="1"/>
    <col min="4" max="4" width="8.421875" style="48" customWidth="1"/>
    <col min="5" max="5" width="10.421875" style="48" customWidth="1"/>
    <col min="6" max="6" width="9.28125" style="48" customWidth="1"/>
    <col min="7" max="7" width="10.140625" style="48" customWidth="1"/>
    <col min="8" max="8" width="7.140625" style="48" customWidth="1"/>
    <col min="9" max="9" width="9.140625" style="13" customWidth="1"/>
    <col min="10" max="10" width="9.140625" style="48" customWidth="1"/>
    <col min="11" max="11" width="14.00390625" style="27" customWidth="1"/>
    <col min="12" max="12" width="11.8515625" style="48" customWidth="1"/>
    <col min="13" max="13" width="11.28125" style="48" customWidth="1"/>
    <col min="14" max="14" width="11.00390625" style="48" customWidth="1"/>
    <col min="15" max="16384" width="9.140625" style="48" customWidth="1"/>
  </cols>
  <sheetData>
    <row r="1" spans="1:11" s="49" customFormat="1" ht="21">
      <c r="A1" s="657" t="s">
        <v>780</v>
      </c>
      <c r="B1" s="657"/>
      <c r="C1" s="657"/>
      <c r="D1" s="657"/>
      <c r="E1" s="657"/>
      <c r="F1" s="657"/>
      <c r="G1" s="657"/>
      <c r="H1" s="657"/>
      <c r="I1" s="13"/>
      <c r="K1" s="27"/>
    </row>
    <row r="2" spans="1:8" ht="18.75">
      <c r="A2" s="658" t="s">
        <v>1274</v>
      </c>
      <c r="B2" s="658"/>
      <c r="C2" s="658"/>
      <c r="D2" s="658"/>
      <c r="E2" s="658"/>
      <c r="F2" s="658"/>
      <c r="G2" s="658"/>
      <c r="H2" s="658"/>
    </row>
    <row r="3" spans="1:8" ht="18.75">
      <c r="A3" s="261"/>
      <c r="B3" s="261"/>
      <c r="C3" s="261"/>
      <c r="D3" s="261"/>
      <c r="E3" s="262"/>
      <c r="F3" s="261"/>
      <c r="G3" s="263" t="s">
        <v>555</v>
      </c>
      <c r="H3" s="263"/>
    </row>
    <row r="4" spans="1:8" ht="18.75">
      <c r="A4" s="264" t="s">
        <v>30</v>
      </c>
      <c r="B4" s="264" t="s">
        <v>16</v>
      </c>
      <c r="C4" s="265" t="s">
        <v>4</v>
      </c>
      <c r="D4" s="266" t="s">
        <v>29</v>
      </c>
      <c r="E4" s="266" t="s">
        <v>1</v>
      </c>
      <c r="F4" s="266" t="s">
        <v>85</v>
      </c>
      <c r="G4" s="267" t="s">
        <v>2</v>
      </c>
      <c r="H4" s="531" t="s">
        <v>3</v>
      </c>
    </row>
    <row r="5" spans="1:8" ht="18.75">
      <c r="A5" s="269"/>
      <c r="B5" s="269"/>
      <c r="C5" s="270"/>
      <c r="D5" s="271" t="s">
        <v>0</v>
      </c>
      <c r="E5" s="271"/>
      <c r="F5" s="271" t="s">
        <v>86</v>
      </c>
      <c r="G5" s="272"/>
      <c r="H5" s="273"/>
    </row>
    <row r="6" spans="1:8" ht="18.75">
      <c r="A6" s="175"/>
      <c r="B6" s="176"/>
      <c r="C6" s="325" t="s">
        <v>781</v>
      </c>
      <c r="D6" s="178"/>
      <c r="E6" s="178"/>
      <c r="F6" s="179"/>
      <c r="G6" s="180"/>
      <c r="H6" s="274"/>
    </row>
    <row r="7" spans="1:13" ht="18.75">
      <c r="A7" s="175"/>
      <c r="B7" s="482"/>
      <c r="C7" s="181" t="s">
        <v>828</v>
      </c>
      <c r="D7" s="310">
        <v>288000</v>
      </c>
      <c r="E7" s="182"/>
      <c r="F7" s="182"/>
      <c r="G7" s="183">
        <f>D7-E7-F7</f>
        <v>288000</v>
      </c>
      <c r="H7" s="365" t="s">
        <v>751</v>
      </c>
      <c r="M7" s="13"/>
    </row>
    <row r="8" spans="1:13" ht="18.75">
      <c r="A8" s="175" t="s">
        <v>1023</v>
      </c>
      <c r="B8" s="176" t="s">
        <v>1024</v>
      </c>
      <c r="C8" s="181" t="s">
        <v>1025</v>
      </c>
      <c r="D8" s="310"/>
      <c r="E8" s="182">
        <v>223200</v>
      </c>
      <c r="F8" s="182"/>
      <c r="G8" s="183">
        <f>G7-E8</f>
        <v>64800</v>
      </c>
      <c r="H8" s="365"/>
      <c r="M8" s="13"/>
    </row>
    <row r="9" spans="1:13" ht="18.75">
      <c r="A9" s="175"/>
      <c r="B9" s="176"/>
      <c r="C9" s="181" t="s">
        <v>1268</v>
      </c>
      <c r="D9" s="310">
        <v>-64000</v>
      </c>
      <c r="E9" s="182"/>
      <c r="F9" s="182"/>
      <c r="G9" s="183">
        <f>G8+D9</f>
        <v>800</v>
      </c>
      <c r="H9" s="365"/>
      <c r="M9" s="13"/>
    </row>
    <row r="10" spans="1:13" ht="18.75">
      <c r="A10" s="175"/>
      <c r="B10" s="176"/>
      <c r="C10" s="181"/>
      <c r="D10" s="310"/>
      <c r="E10" s="182"/>
      <c r="F10" s="182"/>
      <c r="G10" s="183"/>
      <c r="H10" s="365"/>
      <c r="M10" s="13"/>
    </row>
    <row r="11" spans="1:13" ht="18.75">
      <c r="A11" s="175"/>
      <c r="B11" s="482"/>
      <c r="C11" s="181" t="s">
        <v>829</v>
      </c>
      <c r="D11" s="310">
        <v>112000</v>
      </c>
      <c r="E11" s="182"/>
      <c r="F11" s="182"/>
      <c r="G11" s="183">
        <f>D11-E11-F11</f>
        <v>112000</v>
      </c>
      <c r="H11" s="365"/>
      <c r="M11" s="13"/>
    </row>
    <row r="12" spans="1:13" ht="18.75">
      <c r="A12" s="175" t="s">
        <v>1023</v>
      </c>
      <c r="B12" s="176" t="s">
        <v>1024</v>
      </c>
      <c r="C12" s="181" t="s">
        <v>1025</v>
      </c>
      <c r="D12" s="314"/>
      <c r="E12" s="182">
        <v>92400</v>
      </c>
      <c r="F12" s="259"/>
      <c r="G12" s="183">
        <f>G11-E12</f>
        <v>19600</v>
      </c>
      <c r="H12" s="365"/>
      <c r="M12" s="13"/>
    </row>
    <row r="13" spans="1:13" ht="18.75">
      <c r="A13" s="175"/>
      <c r="B13" s="176"/>
      <c r="C13" s="181" t="s">
        <v>1268</v>
      </c>
      <c r="D13" s="310">
        <v>-19000</v>
      </c>
      <c r="E13" s="259"/>
      <c r="F13" s="259"/>
      <c r="G13" s="183">
        <f>G12+D13</f>
        <v>600</v>
      </c>
      <c r="H13" s="365"/>
      <c r="M13" s="13"/>
    </row>
    <row r="14" spans="1:13" ht="18.75">
      <c r="A14" s="175"/>
      <c r="B14" s="176"/>
      <c r="C14" s="181"/>
      <c r="D14" s="310"/>
      <c r="E14" s="259"/>
      <c r="F14" s="259"/>
      <c r="G14" s="183"/>
      <c r="H14" s="365"/>
      <c r="M14" s="13"/>
    </row>
    <row r="15" spans="1:13" ht="18.75">
      <c r="A15" s="326"/>
      <c r="B15" s="482"/>
      <c r="C15" s="181" t="s">
        <v>830</v>
      </c>
      <c r="D15" s="310">
        <v>58000</v>
      </c>
      <c r="E15" s="260"/>
      <c r="F15" s="260"/>
      <c r="G15" s="183">
        <f>D15-E15-F15</f>
        <v>58000</v>
      </c>
      <c r="H15" s="365"/>
      <c r="M15" s="13"/>
    </row>
    <row r="16" spans="1:13" ht="18.75">
      <c r="A16" s="175" t="s">
        <v>1023</v>
      </c>
      <c r="B16" s="176" t="s">
        <v>1024</v>
      </c>
      <c r="C16" s="181" t="s">
        <v>1025</v>
      </c>
      <c r="D16" s="314"/>
      <c r="E16" s="260">
        <v>26900</v>
      </c>
      <c r="F16" s="260"/>
      <c r="G16" s="183">
        <f>G15-E16</f>
        <v>31100</v>
      </c>
      <c r="H16" s="365"/>
      <c r="M16" s="13"/>
    </row>
    <row r="17" spans="1:13" ht="18.75">
      <c r="A17" s="175"/>
      <c r="B17" s="277"/>
      <c r="C17" s="181" t="s">
        <v>1268</v>
      </c>
      <c r="D17" s="310">
        <v>-31000</v>
      </c>
      <c r="E17" s="260"/>
      <c r="F17" s="260"/>
      <c r="G17" s="183">
        <f>G16+D17</f>
        <v>100</v>
      </c>
      <c r="H17" s="365"/>
      <c r="M17" s="13"/>
    </row>
    <row r="18" spans="1:13" ht="18.75">
      <c r="A18" s="175"/>
      <c r="B18" s="277"/>
      <c r="C18" s="181"/>
      <c r="D18" s="310"/>
      <c r="E18" s="260"/>
      <c r="F18" s="260"/>
      <c r="G18" s="183"/>
      <c r="H18" s="365"/>
      <c r="M18" s="13"/>
    </row>
    <row r="19" spans="1:14" ht="18.75">
      <c r="A19" s="326"/>
      <c r="B19" s="483"/>
      <c r="C19" s="181" t="s">
        <v>831</v>
      </c>
      <c r="D19" s="310">
        <v>40000</v>
      </c>
      <c r="E19" s="260"/>
      <c r="F19" s="260"/>
      <c r="G19" s="183">
        <v>40000</v>
      </c>
      <c r="H19" s="365"/>
      <c r="L19" s="175"/>
      <c r="M19" s="176"/>
      <c r="N19" s="181"/>
    </row>
    <row r="20" spans="1:13" ht="19.5">
      <c r="A20" s="175" t="s">
        <v>1023</v>
      </c>
      <c r="B20" s="176" t="s">
        <v>1024</v>
      </c>
      <c r="C20" s="181" t="s">
        <v>1025</v>
      </c>
      <c r="D20" s="258"/>
      <c r="E20" s="260">
        <v>25800</v>
      </c>
      <c r="F20" s="259"/>
      <c r="G20" s="183">
        <f>G19-E20</f>
        <v>14200</v>
      </c>
      <c r="H20" s="365"/>
      <c r="M20" s="13"/>
    </row>
    <row r="21" spans="1:13" ht="19.5">
      <c r="A21" s="326"/>
      <c r="B21" s="277"/>
      <c r="C21" s="181" t="s">
        <v>1268</v>
      </c>
      <c r="D21" s="314">
        <v>-14000</v>
      </c>
      <c r="E21" s="258"/>
      <c r="F21" s="258"/>
      <c r="G21" s="183">
        <f>G20+D21</f>
        <v>200</v>
      </c>
      <c r="H21" s="365"/>
      <c r="M21" s="13"/>
    </row>
    <row r="22" spans="1:13" ht="21">
      <c r="A22" s="326"/>
      <c r="B22" s="277"/>
      <c r="C22" s="313"/>
      <c r="D22" s="258"/>
      <c r="E22" s="258"/>
      <c r="F22" s="258"/>
      <c r="G22" s="183"/>
      <c r="H22" s="481"/>
      <c r="L22" s="49"/>
      <c r="M22" s="13"/>
    </row>
    <row r="23" spans="1:13" ht="21">
      <c r="A23" s="326"/>
      <c r="B23" s="277"/>
      <c r="C23" s="313"/>
      <c r="D23" s="258"/>
      <c r="E23" s="258"/>
      <c r="F23" s="258"/>
      <c r="G23" s="183"/>
      <c r="H23" s="481"/>
      <c r="L23" s="49"/>
      <c r="M23" s="13"/>
    </row>
    <row r="24" spans="1:13" ht="21">
      <c r="A24" s="326"/>
      <c r="B24" s="277"/>
      <c r="C24" s="313"/>
      <c r="D24" s="258"/>
      <c r="E24" s="259"/>
      <c r="F24" s="259"/>
      <c r="G24" s="183"/>
      <c r="H24" s="481"/>
      <c r="L24" s="49"/>
      <c r="M24" s="13"/>
    </row>
    <row r="25" spans="1:13" ht="21">
      <c r="A25" s="175"/>
      <c r="B25" s="277"/>
      <c r="C25" s="278"/>
      <c r="D25" s="64"/>
      <c r="E25" s="64"/>
      <c r="F25" s="279"/>
      <c r="G25" s="280"/>
      <c r="H25" s="481"/>
      <c r="L25" s="49"/>
      <c r="M25" s="13"/>
    </row>
    <row r="26" spans="1:13" ht="21.75" thickBot="1">
      <c r="A26" s="185"/>
      <c r="B26" s="282"/>
      <c r="C26" s="283" t="s">
        <v>285</v>
      </c>
      <c r="D26" s="296">
        <f>SUM(D6:D25)</f>
        <v>370000</v>
      </c>
      <c r="E26" s="284">
        <f>SUM(E6:E25)</f>
        <v>368300</v>
      </c>
      <c r="F26" s="284">
        <f>SUM(F6:F25)</f>
        <v>0</v>
      </c>
      <c r="G26" s="460">
        <f>D26-E26-F26</f>
        <v>1700</v>
      </c>
      <c r="H26" s="274"/>
      <c r="K26" s="288"/>
      <c r="L26" s="49"/>
      <c r="M26" s="13"/>
    </row>
    <row r="27" spans="4:13" ht="19.5" thickTop="1">
      <c r="D27" s="91"/>
      <c r="F27" s="13"/>
      <c r="J27" s="285"/>
      <c r="M27" s="13"/>
    </row>
    <row r="28" spans="2:10" ht="21">
      <c r="B28" s="49"/>
      <c r="C28" s="49"/>
      <c r="D28" s="91"/>
      <c r="E28" s="27"/>
      <c r="F28" s="242"/>
      <c r="G28" s="286"/>
      <c r="J28" s="285"/>
    </row>
    <row r="29" spans="4:15" ht="21">
      <c r="D29" s="91"/>
      <c r="E29" s="27"/>
      <c r="F29" s="13"/>
      <c r="G29" s="286"/>
      <c r="J29" s="27"/>
      <c r="M29" s="27"/>
      <c r="N29" s="13"/>
      <c r="O29" s="49"/>
    </row>
    <row r="30" spans="3:15" ht="18.75">
      <c r="C30" s="242"/>
      <c r="D30" s="13"/>
      <c r="E30" s="27"/>
      <c r="F30" s="13"/>
      <c r="G30" s="242"/>
      <c r="H30" s="13"/>
      <c r="M30" s="27"/>
      <c r="N30" s="13"/>
      <c r="O30" s="13"/>
    </row>
    <row r="31" spans="3:15" ht="21">
      <c r="C31" s="287"/>
      <c r="D31" s="13"/>
      <c r="E31" s="242"/>
      <c r="F31" s="13"/>
      <c r="G31" s="242"/>
      <c r="H31" s="13"/>
      <c r="M31" s="242"/>
      <c r="N31" s="13"/>
      <c r="O31" s="242"/>
    </row>
    <row r="32" spans="5:15" ht="18.75">
      <c r="E32" s="288"/>
      <c r="F32" s="57"/>
      <c r="G32" s="242"/>
      <c r="M32" s="27"/>
      <c r="N32" s="57"/>
      <c r="O32" s="242"/>
    </row>
    <row r="33" spans="2:15" ht="21">
      <c r="B33" s="289"/>
      <c r="C33" s="290"/>
      <c r="D33" s="291"/>
      <c r="E33" s="292"/>
      <c r="G33" s="293"/>
      <c r="O33" s="293"/>
    </row>
    <row r="34" spans="2:15" ht="21">
      <c r="B34" s="289"/>
      <c r="C34" s="189"/>
      <c r="D34" s="159"/>
      <c r="E34" s="288"/>
      <c r="F34" s="13"/>
      <c r="G34" s="13"/>
      <c r="O34" s="13"/>
    </row>
    <row r="35" spans="2:15" ht="21">
      <c r="B35" s="289"/>
      <c r="C35" s="189"/>
      <c r="D35" s="159"/>
      <c r="E35" s="288"/>
      <c r="F35" s="13"/>
      <c r="G35" s="27"/>
      <c r="O35" s="27"/>
    </row>
    <row r="36" spans="2:7" ht="21">
      <c r="B36" s="289"/>
      <c r="C36" s="189"/>
      <c r="D36" s="159"/>
      <c r="E36" s="288"/>
      <c r="F36" s="13"/>
      <c r="G36" s="27"/>
    </row>
    <row r="37" spans="2:6" ht="18.75">
      <c r="B37" s="289"/>
      <c r="C37" s="20"/>
      <c r="D37" s="294"/>
      <c r="E37" s="174"/>
      <c r="F37" s="13"/>
    </row>
    <row r="38" spans="2:6" ht="18.75">
      <c r="B38" s="289"/>
      <c r="C38" s="20"/>
      <c r="D38" s="20"/>
      <c r="E38" s="288"/>
      <c r="F38" s="13"/>
    </row>
    <row r="39" spans="2:5" ht="21">
      <c r="B39" s="289"/>
      <c r="C39" s="289"/>
      <c r="D39" s="289"/>
      <c r="E39" s="295"/>
    </row>
  </sheetData>
  <sheetProtection/>
  <mergeCells count="2">
    <mergeCell ref="A1:H1"/>
    <mergeCell ref="A2:H2"/>
  </mergeCells>
  <printOptions/>
  <pageMargins left="0.39" right="0.2755905511811024" top="0.15748031496062992" bottom="0.15748031496062992" header="0.15748031496062992" footer="0.15748031496062992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O44"/>
  <sheetViews>
    <sheetView zoomScalePageLayoutView="0" workbookViewId="0" topLeftCell="A1">
      <selection activeCell="D11" sqref="D10:D11"/>
    </sheetView>
  </sheetViews>
  <sheetFormatPr defaultColWidth="9.140625" defaultRowHeight="12.75"/>
  <cols>
    <col min="1" max="1" width="5.140625" style="196" customWidth="1"/>
    <col min="2" max="2" width="44.421875" style="196" customWidth="1"/>
    <col min="3" max="3" width="11.28125" style="196" customWidth="1"/>
    <col min="4" max="4" width="16.8515625" style="196" customWidth="1"/>
    <col min="5" max="5" width="14.140625" style="196" customWidth="1"/>
    <col min="6" max="8" width="9.140625" style="196" customWidth="1"/>
    <col min="9" max="9" width="14.140625" style="196" customWidth="1"/>
    <col min="10" max="10" width="13.00390625" style="196" customWidth="1"/>
    <col min="11" max="16384" width="9.140625" style="196" customWidth="1"/>
  </cols>
  <sheetData>
    <row r="1" spans="1:5" ht="17.25">
      <c r="A1" s="677" t="s">
        <v>471</v>
      </c>
      <c r="B1" s="677"/>
      <c r="C1" s="677"/>
      <c r="D1" s="677"/>
      <c r="E1" s="221" t="s">
        <v>490</v>
      </c>
    </row>
    <row r="2" spans="1:5" ht="17.25">
      <c r="A2" s="677" t="s">
        <v>441</v>
      </c>
      <c r="B2" s="677"/>
      <c r="C2" s="677"/>
      <c r="D2" s="677"/>
      <c r="E2" s="677"/>
    </row>
    <row r="3" spans="1:10" ht="15" customHeight="1">
      <c r="A3" s="195"/>
      <c r="B3" s="677" t="s">
        <v>469</v>
      </c>
      <c r="C3" s="677"/>
      <c r="D3" s="677"/>
      <c r="E3" s="677"/>
      <c r="J3" s="212">
        <v>33892525</v>
      </c>
    </row>
    <row r="4" spans="1:10" ht="17.25">
      <c r="A4" s="197" t="s">
        <v>442</v>
      </c>
      <c r="J4" s="212">
        <v>147400</v>
      </c>
    </row>
    <row r="5" spans="1:10" ht="17.25">
      <c r="A5" s="196" t="s">
        <v>466</v>
      </c>
      <c r="C5" s="196" t="s">
        <v>487</v>
      </c>
      <c r="J5" s="212">
        <v>543300</v>
      </c>
    </row>
    <row r="6" spans="1:10" ht="17.25">
      <c r="A6" s="196" t="s">
        <v>467</v>
      </c>
      <c r="C6" s="196" t="s">
        <v>488</v>
      </c>
      <c r="J6" s="212">
        <v>516600</v>
      </c>
    </row>
    <row r="7" spans="1:10" ht="17.25">
      <c r="A7" s="196" t="s">
        <v>468</v>
      </c>
      <c r="C7" s="196" t="s">
        <v>495</v>
      </c>
      <c r="J7" s="212">
        <v>1175500</v>
      </c>
    </row>
    <row r="8" spans="1:10" ht="17.25">
      <c r="A8" s="196" t="s">
        <v>472</v>
      </c>
      <c r="J8" s="212">
        <f>SUM(J3:J7)</f>
        <v>36275325</v>
      </c>
    </row>
    <row r="9" spans="1:10" ht="17.25">
      <c r="A9" s="196" t="s">
        <v>473</v>
      </c>
      <c r="I9" s="196">
        <v>1112700</v>
      </c>
      <c r="J9" s="212"/>
    </row>
    <row r="10" spans="1:9" ht="17.25">
      <c r="A10" s="196" t="s">
        <v>475</v>
      </c>
      <c r="I10" s="196">
        <v>196600</v>
      </c>
    </row>
    <row r="11" spans="1:9" ht="17.25">
      <c r="A11" s="196" t="s">
        <v>474</v>
      </c>
      <c r="I11" s="196">
        <v>538200</v>
      </c>
    </row>
    <row r="12" spans="1:11" ht="10.5" customHeight="1">
      <c r="A12" s="198"/>
      <c r="B12" s="198"/>
      <c r="C12" s="198"/>
      <c r="D12" s="198"/>
      <c r="E12" s="198"/>
      <c r="F12" s="199"/>
      <c r="G12" s="199"/>
      <c r="H12" s="199"/>
      <c r="I12" s="199">
        <v>172300</v>
      </c>
      <c r="J12" s="199"/>
      <c r="K12" s="199"/>
    </row>
    <row r="13" spans="1:12" ht="17.25">
      <c r="A13" s="200" t="s">
        <v>444</v>
      </c>
      <c r="I13" s="211">
        <f>SUM(I9:I12)</f>
        <v>2019800</v>
      </c>
      <c r="L13" s="196">
        <v>147400</v>
      </c>
    </row>
    <row r="14" spans="1:15" ht="17.25" customHeight="1">
      <c r="A14" s="196" t="s">
        <v>480</v>
      </c>
      <c r="L14" s="196">
        <v>516600</v>
      </c>
      <c r="O14" s="196">
        <v>543300</v>
      </c>
    </row>
    <row r="15" spans="1:15" ht="17.25">
      <c r="A15" s="201"/>
      <c r="B15" s="202" t="s">
        <v>445</v>
      </c>
      <c r="C15" s="202" t="s">
        <v>4</v>
      </c>
      <c r="D15" s="203" t="s">
        <v>7</v>
      </c>
      <c r="E15" s="203" t="s">
        <v>3</v>
      </c>
      <c r="I15" s="196">
        <v>36275325</v>
      </c>
      <c r="O15" s="196">
        <v>182300</v>
      </c>
    </row>
    <row r="16" spans="1:15" ht="17.25">
      <c r="A16" s="190">
        <v>1</v>
      </c>
      <c r="B16" s="190" t="s">
        <v>446</v>
      </c>
      <c r="C16" s="204">
        <v>4</v>
      </c>
      <c r="D16" s="205">
        <v>3037200</v>
      </c>
      <c r="E16" s="206"/>
      <c r="O16" s="196">
        <v>1175500</v>
      </c>
    </row>
    <row r="17" spans="1:15" ht="17.25">
      <c r="A17" s="191"/>
      <c r="B17" s="191" t="s">
        <v>447</v>
      </c>
      <c r="C17" s="207"/>
      <c r="D17" s="191"/>
      <c r="E17" s="191"/>
      <c r="O17" s="196">
        <v>588800</v>
      </c>
    </row>
    <row r="18" spans="1:15" ht="17.25">
      <c r="A18" s="193">
        <v>2</v>
      </c>
      <c r="B18" s="190" t="s">
        <v>446</v>
      </c>
      <c r="C18" s="208">
        <v>1</v>
      </c>
      <c r="D18" s="205">
        <v>2321100</v>
      </c>
      <c r="E18" s="193"/>
      <c r="I18" s="196">
        <v>3338500</v>
      </c>
      <c r="M18" s="196">
        <v>2674893</v>
      </c>
      <c r="O18" s="196">
        <f>SUM(O14:O17)</f>
        <v>2489900</v>
      </c>
    </row>
    <row r="19" spans="1:13" ht="17.25">
      <c r="A19" s="191"/>
      <c r="B19" s="191" t="s">
        <v>448</v>
      </c>
      <c r="C19" s="207"/>
      <c r="D19" s="191"/>
      <c r="E19" s="191"/>
      <c r="I19" s="196">
        <f>I18-J35</f>
        <v>2321100</v>
      </c>
      <c r="M19" s="196">
        <v>393</v>
      </c>
    </row>
    <row r="20" spans="1:13" ht="17.25">
      <c r="A20" s="193">
        <v>3</v>
      </c>
      <c r="B20" s="190" t="s">
        <v>449</v>
      </c>
      <c r="C20" s="208" t="s">
        <v>360</v>
      </c>
      <c r="D20" s="208" t="s">
        <v>360</v>
      </c>
      <c r="E20" s="193"/>
      <c r="J20" s="196">
        <v>4442600</v>
      </c>
      <c r="M20" s="196">
        <f>M18-M19</f>
        <v>2674500</v>
      </c>
    </row>
    <row r="21" spans="1:13" ht="17.25">
      <c r="A21" s="191"/>
      <c r="B21" s="191" t="s">
        <v>450</v>
      </c>
      <c r="C21" s="207"/>
      <c r="D21" s="191"/>
      <c r="E21" s="191"/>
      <c r="I21" s="211">
        <v>1620900</v>
      </c>
      <c r="J21" s="196">
        <v>48618200</v>
      </c>
      <c r="M21" s="196">
        <v>147400</v>
      </c>
    </row>
    <row r="22" spans="1:13" ht="17.25">
      <c r="A22" s="193">
        <v>4</v>
      </c>
      <c r="B22" s="190" t="s">
        <v>476</v>
      </c>
      <c r="C22" s="208">
        <v>1</v>
      </c>
      <c r="D22" s="205">
        <v>2489900</v>
      </c>
      <c r="E22" s="193"/>
      <c r="I22" s="211">
        <v>1861800</v>
      </c>
      <c r="J22" s="217">
        <f>J21-I24</f>
        <v>43273700</v>
      </c>
      <c r="M22" s="196">
        <v>516600</v>
      </c>
    </row>
    <row r="23" spans="1:10" ht="17.25">
      <c r="A23" s="141"/>
      <c r="B23" s="191" t="s">
        <v>477</v>
      </c>
      <c r="C23" s="207"/>
      <c r="D23" s="191"/>
      <c r="E23" s="191"/>
      <c r="I23" s="211">
        <v>1861800</v>
      </c>
      <c r="J23" s="196">
        <v>4031200</v>
      </c>
    </row>
    <row r="24" spans="1:10" ht="17.25">
      <c r="A24" s="190">
        <v>5</v>
      </c>
      <c r="B24" s="190" t="s">
        <v>478</v>
      </c>
      <c r="C24" s="219"/>
      <c r="D24" s="220"/>
      <c r="E24" s="220"/>
      <c r="I24" s="217">
        <f>SUM(I21:I23)</f>
        <v>5344500</v>
      </c>
      <c r="J24" s="217">
        <f>J22-J23</f>
        <v>39242500</v>
      </c>
    </row>
    <row r="25" spans="1:5" ht="17.25">
      <c r="A25" s="209"/>
      <c r="B25" s="191" t="s">
        <v>479</v>
      </c>
      <c r="C25" s="210"/>
      <c r="D25" s="209"/>
      <c r="E25" s="209"/>
    </row>
    <row r="26" spans="1:5" ht="13.5" customHeight="1">
      <c r="A26" s="199"/>
      <c r="B26" s="199"/>
      <c r="C26" s="216"/>
      <c r="D26" s="199"/>
      <c r="E26" s="199"/>
    </row>
    <row r="27" ht="16.5" customHeight="1">
      <c r="A27" s="196" t="s">
        <v>481</v>
      </c>
    </row>
    <row r="28" spans="2:10" ht="16.5" customHeight="1">
      <c r="B28" s="196" t="s">
        <v>494</v>
      </c>
      <c r="J28" s="196">
        <v>219500</v>
      </c>
    </row>
    <row r="29" spans="2:10" ht="16.5" customHeight="1">
      <c r="B29" s="196" t="s">
        <v>492</v>
      </c>
      <c r="J29" s="196">
        <v>219500</v>
      </c>
    </row>
    <row r="30" spans="1:10" ht="17.25">
      <c r="A30" s="196" t="s">
        <v>482</v>
      </c>
      <c r="J30" s="196">
        <v>154800</v>
      </c>
    </row>
    <row r="31" spans="1:10" ht="17.25">
      <c r="A31" s="201"/>
      <c r="B31" s="202" t="s">
        <v>445</v>
      </c>
      <c r="C31" s="202" t="s">
        <v>4</v>
      </c>
      <c r="D31" s="203" t="s">
        <v>7</v>
      </c>
      <c r="E31" s="203" t="s">
        <v>3</v>
      </c>
      <c r="J31" s="196">
        <v>154800</v>
      </c>
    </row>
    <row r="32" spans="1:10" ht="17.25">
      <c r="A32" s="213">
        <v>1</v>
      </c>
      <c r="B32" s="213" t="s">
        <v>483</v>
      </c>
      <c r="C32" s="203"/>
      <c r="D32" s="214">
        <v>39242500</v>
      </c>
      <c r="E32" s="213"/>
      <c r="J32" s="196">
        <v>137800</v>
      </c>
    </row>
    <row r="33" spans="1:10" ht="17.25">
      <c r="A33" s="193">
        <v>2</v>
      </c>
      <c r="B33" s="190" t="s">
        <v>484</v>
      </c>
      <c r="C33" s="208"/>
      <c r="D33" s="205">
        <v>4031200</v>
      </c>
      <c r="E33" s="193"/>
      <c r="J33" s="196">
        <v>65500</v>
      </c>
    </row>
    <row r="34" spans="1:10" ht="17.25">
      <c r="A34" s="191"/>
      <c r="B34" s="215">
        <v>240696</v>
      </c>
      <c r="C34" s="207"/>
      <c r="D34" s="191"/>
      <c r="E34" s="191"/>
      <c r="J34" s="196">
        <v>65500</v>
      </c>
    </row>
    <row r="35" spans="1:10" ht="17.25">
      <c r="A35" s="213">
        <v>3</v>
      </c>
      <c r="B35" s="213" t="s">
        <v>485</v>
      </c>
      <c r="C35" s="203"/>
      <c r="D35" s="218">
        <v>4442600</v>
      </c>
      <c r="E35" s="213"/>
      <c r="J35" s="196">
        <f>SUM(J28:J34)</f>
        <v>1017400</v>
      </c>
    </row>
    <row r="36" spans="1:10" ht="17.25">
      <c r="A36" s="196" t="s">
        <v>486</v>
      </c>
      <c r="J36" s="196">
        <v>2019800</v>
      </c>
    </row>
    <row r="37" spans="2:10" ht="17.25">
      <c r="B37" s="196" t="s">
        <v>493</v>
      </c>
      <c r="J37" s="196">
        <f>SUM(J35:J36)</f>
        <v>3037200</v>
      </c>
    </row>
    <row r="39" spans="3:5" ht="17.25">
      <c r="C39" s="196" t="s">
        <v>455</v>
      </c>
      <c r="E39" s="196" t="s">
        <v>456</v>
      </c>
    </row>
    <row r="40" spans="3:5" ht="17.25">
      <c r="C40" s="196" t="s">
        <v>457</v>
      </c>
      <c r="E40" s="196" t="s">
        <v>458</v>
      </c>
    </row>
    <row r="42" ht="17.25">
      <c r="A42" s="196" t="s">
        <v>459</v>
      </c>
    </row>
    <row r="43" spans="1:2" ht="17.25">
      <c r="A43" s="196" t="s">
        <v>460</v>
      </c>
      <c r="B43" s="196" t="s">
        <v>461</v>
      </c>
    </row>
    <row r="44" ht="17.25">
      <c r="B44" s="196" t="s">
        <v>462</v>
      </c>
    </row>
  </sheetData>
  <sheetProtection/>
  <mergeCells count="3">
    <mergeCell ref="A2:E2"/>
    <mergeCell ref="B3:E3"/>
    <mergeCell ref="A1:D1"/>
  </mergeCells>
  <printOptions/>
  <pageMargins left="0.36" right="0.15" top="0.75" bottom="0.75" header="0.3" footer="0.3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K40"/>
  <sheetViews>
    <sheetView zoomScalePageLayoutView="0" workbookViewId="0" topLeftCell="A1">
      <selection activeCell="D21" sqref="D21"/>
    </sheetView>
  </sheetViews>
  <sheetFormatPr defaultColWidth="9.140625" defaultRowHeight="12.75"/>
  <cols>
    <col min="1" max="1" width="5.140625" style="196" customWidth="1"/>
    <col min="2" max="2" width="44.421875" style="196" customWidth="1"/>
    <col min="3" max="3" width="11.28125" style="196" customWidth="1"/>
    <col min="4" max="4" width="16.8515625" style="196" customWidth="1"/>
    <col min="5" max="5" width="14.140625" style="196" customWidth="1"/>
    <col min="6" max="8" width="9.140625" style="196" customWidth="1"/>
    <col min="9" max="9" width="14.140625" style="196" customWidth="1"/>
    <col min="10" max="10" width="13.00390625" style="196" customWidth="1"/>
    <col min="11" max="16384" width="9.140625" style="196" customWidth="1"/>
  </cols>
  <sheetData>
    <row r="1" spans="1:5" ht="17.25">
      <c r="A1" s="677" t="s">
        <v>471</v>
      </c>
      <c r="B1" s="677"/>
      <c r="C1" s="677"/>
      <c r="D1" s="677"/>
      <c r="E1" s="221"/>
    </row>
    <row r="2" spans="1:5" ht="17.25">
      <c r="A2" s="677" t="s">
        <v>441</v>
      </c>
      <c r="B2" s="677"/>
      <c r="C2" s="677"/>
      <c r="D2" s="677"/>
      <c r="E2" s="677"/>
    </row>
    <row r="3" spans="1:10" ht="15" customHeight="1">
      <c r="A3" s="195"/>
      <c r="B3" s="677" t="s">
        <v>469</v>
      </c>
      <c r="C3" s="677"/>
      <c r="D3" s="677"/>
      <c r="E3" s="677"/>
      <c r="J3" s="212"/>
    </row>
    <row r="4" spans="1:10" ht="17.25">
      <c r="A4" s="197" t="s">
        <v>442</v>
      </c>
      <c r="J4" s="212"/>
    </row>
    <row r="5" spans="1:10" ht="17.25">
      <c r="A5" s="196" t="s">
        <v>466</v>
      </c>
      <c r="C5" s="196" t="s">
        <v>487</v>
      </c>
      <c r="J5" s="212"/>
    </row>
    <row r="6" spans="1:10" ht="17.25">
      <c r="A6" s="196" t="s">
        <v>467</v>
      </c>
      <c r="C6" s="196" t="s">
        <v>488</v>
      </c>
      <c r="J6" s="212"/>
    </row>
    <row r="7" spans="1:10" ht="17.25">
      <c r="A7" s="196" t="s">
        <v>468</v>
      </c>
      <c r="C7" s="196" t="s">
        <v>530</v>
      </c>
      <c r="J7" s="212"/>
    </row>
    <row r="8" spans="1:10" ht="17.25">
      <c r="A8" s="196" t="s">
        <v>519</v>
      </c>
      <c r="I8" s="211"/>
      <c r="J8" s="212"/>
    </row>
    <row r="9" spans="1:10" ht="17.25">
      <c r="A9" s="196" t="s">
        <v>463</v>
      </c>
      <c r="I9" s="211"/>
      <c r="J9" s="212"/>
    </row>
    <row r="10" spans="1:9" ht="17.25">
      <c r="A10" s="196" t="s">
        <v>521</v>
      </c>
      <c r="I10" s="211"/>
    </row>
    <row r="11" spans="1:9" ht="17.25">
      <c r="A11" s="196" t="s">
        <v>520</v>
      </c>
      <c r="I11" s="211"/>
    </row>
    <row r="12" spans="1:11" ht="10.5" customHeight="1">
      <c r="A12" s="198"/>
      <c r="B12" s="198"/>
      <c r="C12" s="198"/>
      <c r="D12" s="198"/>
      <c r="E12" s="198"/>
      <c r="F12" s="199"/>
      <c r="G12" s="199"/>
      <c r="H12" s="199"/>
      <c r="I12" s="247"/>
      <c r="J12" s="199"/>
      <c r="K12" s="199"/>
    </row>
    <row r="13" spans="1:9" ht="17.25">
      <c r="A13" s="200" t="s">
        <v>502</v>
      </c>
      <c r="I13" s="211"/>
    </row>
    <row r="14" spans="1:9" ht="17.25" customHeight="1">
      <c r="A14" s="196" t="s">
        <v>515</v>
      </c>
      <c r="I14" s="211"/>
    </row>
    <row r="15" spans="1:9" ht="17.25">
      <c r="A15" s="201"/>
      <c r="B15" s="202" t="s">
        <v>445</v>
      </c>
      <c r="C15" s="202" t="s">
        <v>4</v>
      </c>
      <c r="D15" s="203" t="s">
        <v>7</v>
      </c>
      <c r="E15" s="203" t="s">
        <v>3</v>
      </c>
      <c r="I15" s="211"/>
    </row>
    <row r="16" spans="1:9" ht="17.25">
      <c r="A16" s="190">
        <v>1</v>
      </c>
      <c r="B16" s="190" t="s">
        <v>446</v>
      </c>
      <c r="C16" s="204">
        <v>144</v>
      </c>
      <c r="D16" s="205">
        <v>17697104</v>
      </c>
      <c r="E16" s="206" t="s">
        <v>527</v>
      </c>
      <c r="I16" s="211"/>
    </row>
    <row r="17" spans="1:9" ht="17.25">
      <c r="A17" s="191"/>
      <c r="B17" s="191" t="s">
        <v>447</v>
      </c>
      <c r="C17" s="207"/>
      <c r="D17" s="191"/>
      <c r="E17" s="191" t="s">
        <v>528</v>
      </c>
      <c r="I17" s="211"/>
    </row>
    <row r="18" spans="1:9" ht="17.25">
      <c r="A18" s="193">
        <v>2</v>
      </c>
      <c r="B18" s="190" t="s">
        <v>446</v>
      </c>
      <c r="C18" s="208" t="s">
        <v>360</v>
      </c>
      <c r="D18" s="208" t="s">
        <v>360</v>
      </c>
      <c r="E18" s="193"/>
      <c r="I18" s="211"/>
    </row>
    <row r="19" spans="1:9" ht="17.25">
      <c r="A19" s="191"/>
      <c r="B19" s="191" t="s">
        <v>448</v>
      </c>
      <c r="C19" s="207"/>
      <c r="D19" s="191"/>
      <c r="E19" s="191"/>
      <c r="I19" s="211"/>
    </row>
    <row r="20" spans="1:9" ht="17.25">
      <c r="A20" s="193">
        <v>3</v>
      </c>
      <c r="B20" s="190" t="s">
        <v>449</v>
      </c>
      <c r="C20" s="208" t="s">
        <v>360</v>
      </c>
      <c r="D20" s="208" t="s">
        <v>360</v>
      </c>
      <c r="E20" s="193"/>
      <c r="I20" s="211"/>
    </row>
    <row r="21" spans="1:9" ht="17.25">
      <c r="A21" s="191"/>
      <c r="B21" s="191" t="s">
        <v>503</v>
      </c>
      <c r="C21" s="207"/>
      <c r="D21" s="191"/>
      <c r="E21" s="191"/>
      <c r="I21" s="211"/>
    </row>
    <row r="22" spans="1:10" ht="17.25">
      <c r="A22" s="193">
        <v>4</v>
      </c>
      <c r="B22" s="190" t="s">
        <v>476</v>
      </c>
      <c r="C22" s="208" t="s">
        <v>360</v>
      </c>
      <c r="D22" s="208" t="s">
        <v>360</v>
      </c>
      <c r="E22" s="193"/>
      <c r="I22" s="211"/>
      <c r="J22" s="217"/>
    </row>
    <row r="23" spans="1:9" ht="17.25">
      <c r="A23" s="141"/>
      <c r="B23" s="191" t="s">
        <v>504</v>
      </c>
      <c r="C23" s="207"/>
      <c r="D23" s="191"/>
      <c r="E23" s="191"/>
      <c r="I23" s="211"/>
    </row>
    <row r="24" spans="1:10" ht="17.25">
      <c r="A24" s="190">
        <v>5</v>
      </c>
      <c r="B24" s="190" t="s">
        <v>478</v>
      </c>
      <c r="C24" s="208">
        <v>1</v>
      </c>
      <c r="D24" s="254">
        <v>100000</v>
      </c>
      <c r="E24" s="220" t="s">
        <v>526</v>
      </c>
      <c r="I24" s="217"/>
      <c r="J24" s="217"/>
    </row>
    <row r="25" spans="1:5" ht="17.25">
      <c r="A25" s="209"/>
      <c r="B25" s="191" t="s">
        <v>505</v>
      </c>
      <c r="C25" s="210"/>
      <c r="D25" s="209"/>
      <c r="E25" s="209"/>
    </row>
    <row r="26" spans="1:5" ht="13.5" customHeight="1">
      <c r="A26" s="199"/>
      <c r="B26" s="199"/>
      <c r="C26" s="216"/>
      <c r="D26" s="199"/>
      <c r="E26" s="199"/>
    </row>
    <row r="27" ht="16.5" customHeight="1">
      <c r="A27" s="196" t="s">
        <v>506</v>
      </c>
    </row>
    <row r="28" spans="1:10" ht="17.25">
      <c r="A28" s="201"/>
      <c r="B28" s="202" t="s">
        <v>4</v>
      </c>
      <c r="C28" s="202" t="s">
        <v>507</v>
      </c>
      <c r="D28" s="203" t="s">
        <v>7</v>
      </c>
      <c r="E28" s="203" t="s">
        <v>508</v>
      </c>
      <c r="F28" s="249" t="s">
        <v>509</v>
      </c>
      <c r="J28" s="196">
        <v>154800</v>
      </c>
    </row>
    <row r="29" spans="1:10" ht="17.25">
      <c r="A29" s="190"/>
      <c r="B29" s="255" t="s">
        <v>525</v>
      </c>
      <c r="C29" s="250" t="s">
        <v>522</v>
      </c>
      <c r="D29" s="254">
        <v>100000</v>
      </c>
      <c r="E29" s="250" t="s">
        <v>523</v>
      </c>
      <c r="F29" s="251" t="s">
        <v>516</v>
      </c>
      <c r="J29" s="196">
        <v>137800</v>
      </c>
    </row>
    <row r="30" spans="1:6" ht="17.25">
      <c r="A30" s="209"/>
      <c r="B30" s="209"/>
      <c r="C30" s="210"/>
      <c r="D30" s="253"/>
      <c r="E30" s="209" t="s">
        <v>524</v>
      </c>
      <c r="F30" s="252" t="s">
        <v>517</v>
      </c>
    </row>
    <row r="31" spans="1:6" ht="17.25">
      <c r="A31" s="206"/>
      <c r="B31" s="206"/>
      <c r="C31" s="204"/>
      <c r="D31" s="248"/>
      <c r="E31" s="206"/>
      <c r="F31" s="251" t="s">
        <v>516</v>
      </c>
    </row>
    <row r="32" spans="1:10" ht="17.25">
      <c r="A32" s="209"/>
      <c r="B32" s="209"/>
      <c r="C32" s="210"/>
      <c r="D32" s="253"/>
      <c r="E32" s="209"/>
      <c r="F32" s="252" t="s">
        <v>517</v>
      </c>
      <c r="J32" s="196">
        <v>65500</v>
      </c>
    </row>
    <row r="33" spans="1:6" ht="17.25">
      <c r="A33" s="206"/>
      <c r="B33" s="206"/>
      <c r="C33" s="204"/>
      <c r="D33" s="248"/>
      <c r="E33" s="206"/>
      <c r="F33" s="252"/>
    </row>
    <row r="34" spans="1:10" ht="17.25">
      <c r="A34" s="209"/>
      <c r="B34" s="209"/>
      <c r="C34" s="210"/>
      <c r="D34" s="253"/>
      <c r="E34" s="209"/>
      <c r="F34" s="252"/>
      <c r="J34" s="196">
        <v>65500</v>
      </c>
    </row>
    <row r="35" ht="17.25">
      <c r="J35" s="196">
        <v>2019800</v>
      </c>
    </row>
    <row r="36" ht="17.25">
      <c r="J36" s="196">
        <f>SUM(J35:J35)</f>
        <v>2019800</v>
      </c>
    </row>
    <row r="38" ht="17.25">
      <c r="I38" s="196">
        <v>47716300</v>
      </c>
    </row>
    <row r="39" ht="17.25">
      <c r="I39" s="196">
        <v>18519000</v>
      </c>
    </row>
    <row r="40" ht="17.25">
      <c r="I40" s="196">
        <f>SUM(I38:I39)</f>
        <v>66235300</v>
      </c>
    </row>
  </sheetData>
  <sheetProtection/>
  <mergeCells count="3">
    <mergeCell ref="A1:D1"/>
    <mergeCell ref="A2:E2"/>
    <mergeCell ref="B3:E3"/>
  </mergeCells>
  <printOptions/>
  <pageMargins left="0.36" right="0.15" top="0.75" bottom="0.75" header="0.3" footer="0.3"/>
  <pageSetup horizontalDpi="600" verticalDpi="6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K40"/>
  <sheetViews>
    <sheetView zoomScalePageLayoutView="0" workbookViewId="0" topLeftCell="A13">
      <selection activeCell="D10" sqref="D10"/>
    </sheetView>
  </sheetViews>
  <sheetFormatPr defaultColWidth="9.140625" defaultRowHeight="12.75"/>
  <cols>
    <col min="1" max="1" width="5.140625" style="196" customWidth="1"/>
    <col min="2" max="2" width="44.421875" style="196" customWidth="1"/>
    <col min="3" max="3" width="11.28125" style="196" customWidth="1"/>
    <col min="4" max="4" width="15.7109375" style="196" customWidth="1"/>
    <col min="5" max="5" width="15.28125" style="196" customWidth="1"/>
    <col min="6" max="8" width="9.140625" style="196" customWidth="1"/>
    <col min="9" max="9" width="14.140625" style="196" customWidth="1"/>
    <col min="10" max="10" width="13.00390625" style="196" customWidth="1"/>
    <col min="11" max="16384" width="9.140625" style="196" customWidth="1"/>
  </cols>
  <sheetData>
    <row r="1" spans="1:5" ht="17.25">
      <c r="A1" s="677" t="s">
        <v>471</v>
      </c>
      <c r="B1" s="677"/>
      <c r="C1" s="677"/>
      <c r="D1" s="677"/>
      <c r="E1" s="221"/>
    </row>
    <row r="2" spans="1:5" ht="17.25">
      <c r="A2" s="677" t="s">
        <v>441</v>
      </c>
      <c r="B2" s="677"/>
      <c r="C2" s="677"/>
      <c r="D2" s="677"/>
      <c r="E2" s="677"/>
    </row>
    <row r="3" spans="1:10" ht="15" customHeight="1">
      <c r="A3" s="195"/>
      <c r="B3" s="677" t="s">
        <v>469</v>
      </c>
      <c r="C3" s="677"/>
      <c r="D3" s="677"/>
      <c r="E3" s="677"/>
      <c r="J3" s="212"/>
    </row>
    <row r="4" spans="1:10" ht="17.25">
      <c r="A4" s="197" t="s">
        <v>442</v>
      </c>
      <c r="J4" s="212"/>
    </row>
    <row r="5" spans="1:10" ht="17.25">
      <c r="A5" s="196" t="s">
        <v>466</v>
      </c>
      <c r="C5" s="196" t="s">
        <v>487</v>
      </c>
      <c r="J5" s="212"/>
    </row>
    <row r="6" spans="1:10" ht="17.25">
      <c r="A6" s="196" t="s">
        <v>467</v>
      </c>
      <c r="C6" s="196" t="s">
        <v>488</v>
      </c>
      <c r="J6" s="212"/>
    </row>
    <row r="7" spans="1:10" ht="17.25">
      <c r="A7" s="196" t="s">
        <v>468</v>
      </c>
      <c r="C7" s="196" t="s">
        <v>530</v>
      </c>
      <c r="J7" s="212"/>
    </row>
    <row r="8" spans="1:10" ht="17.25">
      <c r="A8" s="196" t="s">
        <v>472</v>
      </c>
      <c r="I8" s="211"/>
      <c r="J8" s="212"/>
    </row>
    <row r="9" spans="1:10" ht="17.25">
      <c r="A9" s="196" t="s">
        <v>473</v>
      </c>
      <c r="I9" s="211"/>
      <c r="J9" s="212"/>
    </row>
    <row r="10" spans="1:9" ht="17.25">
      <c r="A10" s="196" t="s">
        <v>518</v>
      </c>
      <c r="I10" s="211"/>
    </row>
    <row r="11" spans="1:9" ht="17.25">
      <c r="A11" s="196" t="s">
        <v>529</v>
      </c>
      <c r="I11" s="211"/>
    </row>
    <row r="12" spans="1:11" ht="10.5" customHeight="1">
      <c r="A12" s="198"/>
      <c r="B12" s="198"/>
      <c r="C12" s="198"/>
      <c r="D12" s="198"/>
      <c r="E12" s="198"/>
      <c r="F12" s="199"/>
      <c r="G12" s="199"/>
      <c r="H12" s="199"/>
      <c r="I12" s="247"/>
      <c r="J12" s="199"/>
      <c r="K12" s="199"/>
    </row>
    <row r="13" spans="1:9" ht="17.25">
      <c r="A13" s="200" t="s">
        <v>502</v>
      </c>
      <c r="I13" s="211"/>
    </row>
    <row r="14" spans="1:9" ht="17.25" customHeight="1">
      <c r="A14" s="196" t="s">
        <v>515</v>
      </c>
      <c r="I14" s="211"/>
    </row>
    <row r="15" spans="1:9" ht="17.25">
      <c r="A15" s="201"/>
      <c r="B15" s="202" t="s">
        <v>445</v>
      </c>
      <c r="C15" s="202" t="s">
        <v>4</v>
      </c>
      <c r="D15" s="203" t="s">
        <v>7</v>
      </c>
      <c r="E15" s="203" t="s">
        <v>3</v>
      </c>
      <c r="I15" s="211"/>
    </row>
    <row r="16" spans="1:9" ht="17.25">
      <c r="A16" s="190">
        <v>1</v>
      </c>
      <c r="B16" s="190" t="s">
        <v>446</v>
      </c>
      <c r="C16" s="204">
        <v>6</v>
      </c>
      <c r="D16" s="205">
        <v>11222477</v>
      </c>
      <c r="E16" s="206"/>
      <c r="I16" s="211"/>
    </row>
    <row r="17" spans="1:9" ht="17.25">
      <c r="A17" s="191"/>
      <c r="B17" s="191" t="s">
        <v>447</v>
      </c>
      <c r="C17" s="207"/>
      <c r="D17" s="191"/>
      <c r="E17" s="191"/>
      <c r="I17" s="211"/>
    </row>
    <row r="18" spans="1:9" ht="17.25">
      <c r="A18" s="193">
        <v>2</v>
      </c>
      <c r="B18" s="190" t="s">
        <v>446</v>
      </c>
      <c r="C18" s="208">
        <v>4</v>
      </c>
      <c r="D18" s="205">
        <v>7282440</v>
      </c>
      <c r="E18" s="256" t="s">
        <v>535</v>
      </c>
      <c r="I18" s="211"/>
    </row>
    <row r="19" spans="1:9" ht="17.25">
      <c r="A19" s="191"/>
      <c r="B19" s="191" t="s">
        <v>448</v>
      </c>
      <c r="C19" s="207"/>
      <c r="D19" s="191"/>
      <c r="E19" s="257" t="s">
        <v>534</v>
      </c>
      <c r="I19" s="211"/>
    </row>
    <row r="20" spans="1:9" ht="17.25">
      <c r="A20" s="193">
        <v>3</v>
      </c>
      <c r="B20" s="190" t="s">
        <v>449</v>
      </c>
      <c r="C20" s="208" t="s">
        <v>360</v>
      </c>
      <c r="D20" s="208" t="s">
        <v>360</v>
      </c>
      <c r="E20" s="193"/>
      <c r="I20" s="211"/>
    </row>
    <row r="21" spans="1:9" ht="17.25">
      <c r="A21" s="191"/>
      <c r="B21" s="191" t="s">
        <v>503</v>
      </c>
      <c r="C21" s="207"/>
      <c r="D21" s="191"/>
      <c r="E21" s="191"/>
      <c r="I21" s="211"/>
    </row>
    <row r="22" spans="1:10" ht="17.25">
      <c r="A22" s="193">
        <v>4</v>
      </c>
      <c r="B22" s="190" t="s">
        <v>476</v>
      </c>
      <c r="C22" s="208" t="s">
        <v>360</v>
      </c>
      <c r="D22" s="208" t="s">
        <v>360</v>
      </c>
      <c r="E22" s="193"/>
      <c r="I22" s="211"/>
      <c r="J22" s="217"/>
    </row>
    <row r="23" spans="1:9" ht="17.25">
      <c r="A23" s="141"/>
      <c r="B23" s="191" t="s">
        <v>504</v>
      </c>
      <c r="C23" s="207"/>
      <c r="D23" s="191"/>
      <c r="E23" s="191"/>
      <c r="I23" s="211"/>
    </row>
    <row r="24" spans="1:10" ht="17.25">
      <c r="A24" s="190">
        <v>5</v>
      </c>
      <c r="B24" s="190" t="s">
        <v>478</v>
      </c>
      <c r="C24" s="208" t="s">
        <v>360</v>
      </c>
      <c r="D24" s="208" t="s">
        <v>360</v>
      </c>
      <c r="E24" s="220"/>
      <c r="I24" s="217"/>
      <c r="J24" s="217"/>
    </row>
    <row r="25" spans="1:5" ht="17.25">
      <c r="A25" s="209"/>
      <c r="B25" s="191" t="s">
        <v>505</v>
      </c>
      <c r="C25" s="210"/>
      <c r="D25" s="209"/>
      <c r="E25" s="209"/>
    </row>
    <row r="26" spans="1:5" ht="13.5" customHeight="1">
      <c r="A26" s="199"/>
      <c r="B26" s="199"/>
      <c r="C26" s="216"/>
      <c r="D26" s="199"/>
      <c r="E26" s="199"/>
    </row>
    <row r="27" ht="16.5" customHeight="1">
      <c r="A27" s="196" t="s">
        <v>506</v>
      </c>
    </row>
    <row r="28" spans="1:10" ht="17.25">
      <c r="A28" s="201"/>
      <c r="B28" s="202" t="s">
        <v>4</v>
      </c>
      <c r="C28" s="202" t="s">
        <v>507</v>
      </c>
      <c r="D28" s="203" t="s">
        <v>7</v>
      </c>
      <c r="E28" s="203" t="s">
        <v>508</v>
      </c>
      <c r="F28" s="249" t="s">
        <v>509</v>
      </c>
      <c r="J28" s="196">
        <v>154800</v>
      </c>
    </row>
    <row r="29" spans="1:10" ht="17.25">
      <c r="A29" s="190"/>
      <c r="B29" s="250" t="s">
        <v>360</v>
      </c>
      <c r="C29" s="250" t="s">
        <v>360</v>
      </c>
      <c r="D29" s="250" t="s">
        <v>360</v>
      </c>
      <c r="E29" s="250" t="s">
        <v>360</v>
      </c>
      <c r="F29" s="251" t="s">
        <v>516</v>
      </c>
      <c r="J29" s="196">
        <v>137800</v>
      </c>
    </row>
    <row r="30" spans="1:6" ht="17.25">
      <c r="A30" s="209"/>
      <c r="B30" s="209"/>
      <c r="C30" s="210"/>
      <c r="D30" s="253"/>
      <c r="E30" s="209"/>
      <c r="F30" s="252" t="s">
        <v>517</v>
      </c>
    </row>
    <row r="31" spans="1:6" ht="17.25">
      <c r="A31" s="206"/>
      <c r="B31" s="206"/>
      <c r="C31" s="204"/>
      <c r="D31" s="248"/>
      <c r="E31" s="206"/>
      <c r="F31" s="251" t="s">
        <v>516</v>
      </c>
    </row>
    <row r="32" spans="1:10" ht="17.25">
      <c r="A32" s="209"/>
      <c r="B32" s="209"/>
      <c r="C32" s="210"/>
      <c r="D32" s="253"/>
      <c r="E32" s="209"/>
      <c r="F32" s="252" t="s">
        <v>517</v>
      </c>
      <c r="J32" s="196">
        <v>65500</v>
      </c>
    </row>
    <row r="33" spans="1:6" ht="17.25">
      <c r="A33" s="206"/>
      <c r="B33" s="206"/>
      <c r="C33" s="204"/>
      <c r="D33" s="248"/>
      <c r="E33" s="206"/>
      <c r="F33" s="252"/>
    </row>
    <row r="34" spans="1:10" ht="17.25">
      <c r="A34" s="209"/>
      <c r="B34" s="209"/>
      <c r="C34" s="210"/>
      <c r="D34" s="253"/>
      <c r="E34" s="209"/>
      <c r="F34" s="252"/>
      <c r="J34" s="196">
        <v>65500</v>
      </c>
    </row>
    <row r="35" ht="17.25">
      <c r="J35" s="196">
        <v>2019800</v>
      </c>
    </row>
    <row r="36" ht="17.25">
      <c r="J36" s="196">
        <f>SUM(J35:J35)</f>
        <v>2019800</v>
      </c>
    </row>
    <row r="38" ht="17.25">
      <c r="I38" s="196">
        <v>47716300</v>
      </c>
    </row>
    <row r="39" ht="17.25">
      <c r="I39" s="196">
        <v>18519000</v>
      </c>
    </row>
    <row r="40" ht="17.25">
      <c r="I40" s="196">
        <f>SUM(I38:I39)</f>
        <v>66235300</v>
      </c>
    </row>
  </sheetData>
  <sheetProtection/>
  <mergeCells count="3">
    <mergeCell ref="A1:D1"/>
    <mergeCell ref="A2:E2"/>
    <mergeCell ref="B3:E3"/>
  </mergeCells>
  <printOptions/>
  <pageMargins left="0.36" right="0.15" top="0.75" bottom="0.75" header="0.3" footer="0.3"/>
  <pageSetup horizontalDpi="600" verticalDpi="60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B26" sqref="B26"/>
    </sheetView>
  </sheetViews>
  <sheetFormatPr defaultColWidth="9.140625" defaultRowHeight="12.75"/>
  <cols>
    <col min="1" max="1" width="5.140625" style="196" customWidth="1"/>
    <col min="2" max="2" width="44.421875" style="196" customWidth="1"/>
    <col min="3" max="3" width="11.28125" style="196" customWidth="1"/>
    <col min="4" max="4" width="16.8515625" style="196" customWidth="1"/>
    <col min="5" max="5" width="14.140625" style="196" customWidth="1"/>
    <col min="6" max="8" width="9.140625" style="196" customWidth="1"/>
    <col min="9" max="9" width="14.140625" style="196" customWidth="1"/>
    <col min="10" max="10" width="13.00390625" style="196" customWidth="1"/>
    <col min="11" max="16384" width="9.140625" style="196" customWidth="1"/>
  </cols>
  <sheetData>
    <row r="1" spans="1:5" ht="17.25">
      <c r="A1" s="677" t="s">
        <v>471</v>
      </c>
      <c r="B1" s="677"/>
      <c r="C1" s="677"/>
      <c r="D1" s="677"/>
      <c r="E1" s="221"/>
    </row>
    <row r="2" spans="1:5" ht="17.25">
      <c r="A2" s="677" t="s">
        <v>441</v>
      </c>
      <c r="B2" s="677"/>
      <c r="C2" s="677"/>
      <c r="D2" s="677"/>
      <c r="E2" s="677"/>
    </row>
    <row r="3" spans="1:10" ht="15" customHeight="1">
      <c r="A3" s="195"/>
      <c r="B3" s="677" t="s">
        <v>469</v>
      </c>
      <c r="C3" s="677"/>
      <c r="D3" s="677"/>
      <c r="E3" s="677"/>
      <c r="J3" s="212"/>
    </row>
    <row r="4" spans="1:9" ht="17.25">
      <c r="A4" s="200" t="s">
        <v>502</v>
      </c>
      <c r="I4" s="211">
        <v>1763500</v>
      </c>
    </row>
    <row r="5" spans="1:9" ht="17.25" customHeight="1">
      <c r="A5" s="196" t="s">
        <v>510</v>
      </c>
      <c r="I5" s="211">
        <f>SUM(I4:I4)</f>
        <v>1763500</v>
      </c>
    </row>
    <row r="6" spans="1:9" ht="17.25">
      <c r="A6" s="201"/>
      <c r="B6" s="202" t="s">
        <v>445</v>
      </c>
      <c r="C6" s="202" t="s">
        <v>4</v>
      </c>
      <c r="D6" s="203" t="s">
        <v>7</v>
      </c>
      <c r="E6" s="203" t="s">
        <v>3</v>
      </c>
      <c r="I6" s="211"/>
    </row>
    <row r="7" spans="1:9" ht="17.25">
      <c r="A7" s="190">
        <v>1</v>
      </c>
      <c r="B7" s="190" t="s">
        <v>483</v>
      </c>
      <c r="C7" s="204">
        <v>12</v>
      </c>
      <c r="D7" s="205">
        <v>45098125</v>
      </c>
      <c r="E7" s="206"/>
      <c r="I7" s="211"/>
    </row>
    <row r="8" spans="1:9" ht="17.25">
      <c r="A8" s="191"/>
      <c r="B8" s="191"/>
      <c r="C8" s="207"/>
      <c r="D8" s="191"/>
      <c r="E8" s="191"/>
      <c r="I8" s="211"/>
    </row>
    <row r="9" spans="1:9" ht="17.25">
      <c r="A9" s="193">
        <v>2</v>
      </c>
      <c r="B9" s="190" t="s">
        <v>511</v>
      </c>
      <c r="C9" s="208" t="s">
        <v>360</v>
      </c>
      <c r="D9" s="208" t="s">
        <v>360</v>
      </c>
      <c r="E9" s="193"/>
      <c r="I9" s="211"/>
    </row>
    <row r="10" spans="1:9" ht="17.25">
      <c r="A10" s="191"/>
      <c r="B10" s="191" t="s">
        <v>512</v>
      </c>
      <c r="C10" s="207"/>
      <c r="D10" s="191"/>
      <c r="E10" s="191"/>
      <c r="I10" s="211"/>
    </row>
    <row r="11" spans="1:9" ht="17.25">
      <c r="A11" s="193">
        <v>3</v>
      </c>
      <c r="B11" s="190" t="s">
        <v>513</v>
      </c>
      <c r="C11" s="208" t="s">
        <v>360</v>
      </c>
      <c r="D11" s="208" t="s">
        <v>360</v>
      </c>
      <c r="E11" s="193"/>
      <c r="I11" s="211"/>
    </row>
    <row r="12" spans="1:9" ht="17.25">
      <c r="A12" s="191"/>
      <c r="B12" s="191" t="s">
        <v>512</v>
      </c>
      <c r="C12" s="207"/>
      <c r="D12" s="191"/>
      <c r="E12" s="191"/>
      <c r="I12" s="211"/>
    </row>
    <row r="13" spans="1:5" ht="17.25">
      <c r="A13" s="209"/>
      <c r="B13" s="191"/>
      <c r="C13" s="210"/>
      <c r="D13" s="209"/>
      <c r="E13" s="209"/>
    </row>
    <row r="14" spans="1:5" ht="13.5" customHeight="1">
      <c r="A14" s="199"/>
      <c r="B14" s="199"/>
      <c r="C14" s="216"/>
      <c r="D14" s="199"/>
      <c r="E14" s="199"/>
    </row>
    <row r="15" ht="16.5" customHeight="1">
      <c r="A15" s="196" t="s">
        <v>514</v>
      </c>
    </row>
    <row r="16" spans="1:10" ht="17.25">
      <c r="A16" s="201"/>
      <c r="B16" s="202" t="s">
        <v>4</v>
      </c>
      <c r="C16" s="202" t="s">
        <v>507</v>
      </c>
      <c r="D16" s="203" t="s">
        <v>7</v>
      </c>
      <c r="E16" s="203" t="s">
        <v>508</v>
      </c>
      <c r="F16" s="249" t="s">
        <v>509</v>
      </c>
      <c r="J16" s="196">
        <v>154800</v>
      </c>
    </row>
    <row r="17" spans="1:10" ht="17.25">
      <c r="A17" s="206"/>
      <c r="B17" s="250" t="s">
        <v>360</v>
      </c>
      <c r="C17" s="250" t="s">
        <v>360</v>
      </c>
      <c r="D17" s="250" t="s">
        <v>360</v>
      </c>
      <c r="E17" s="250" t="s">
        <v>360</v>
      </c>
      <c r="F17" s="251" t="s">
        <v>516</v>
      </c>
      <c r="J17" s="196">
        <v>137800</v>
      </c>
    </row>
    <row r="18" spans="1:10" ht="17.25">
      <c r="A18" s="209"/>
      <c r="B18" s="209"/>
      <c r="C18" s="210"/>
      <c r="D18" s="253"/>
      <c r="E18" s="209"/>
      <c r="F18" s="252" t="s">
        <v>517</v>
      </c>
      <c r="J18" s="196">
        <v>65500</v>
      </c>
    </row>
    <row r="19" spans="1:10" ht="17.25">
      <c r="A19" s="206"/>
      <c r="B19" s="206"/>
      <c r="C19" s="204"/>
      <c r="D19" s="248"/>
      <c r="E19" s="206"/>
      <c r="F19" s="251" t="s">
        <v>516</v>
      </c>
      <c r="J19" s="196">
        <v>65500</v>
      </c>
    </row>
    <row r="20" spans="1:10" ht="17.25">
      <c r="A20" s="209"/>
      <c r="B20" s="209"/>
      <c r="C20" s="210"/>
      <c r="D20" s="253"/>
      <c r="E20" s="209"/>
      <c r="F20" s="252" t="s">
        <v>517</v>
      </c>
      <c r="J20" s="196">
        <v>2019800</v>
      </c>
    </row>
    <row r="21" spans="1:10" ht="17.25">
      <c r="A21" s="191"/>
      <c r="B21" s="215"/>
      <c r="C21" s="207"/>
      <c r="D21" s="191"/>
      <c r="E21" s="191"/>
      <c r="F21" s="252"/>
      <c r="J21" s="196">
        <f>SUM(J20:J20)</f>
        <v>2019800</v>
      </c>
    </row>
    <row r="25" spans="3:5" ht="17.25">
      <c r="C25" s="196" t="s">
        <v>455</v>
      </c>
      <c r="E25" s="196" t="s">
        <v>456</v>
      </c>
    </row>
    <row r="26" spans="3:5" ht="17.25">
      <c r="C26" s="196" t="s">
        <v>457</v>
      </c>
      <c r="E26" s="196" t="s">
        <v>458</v>
      </c>
    </row>
    <row r="29" ht="17.25">
      <c r="A29" s="196" t="s">
        <v>531</v>
      </c>
    </row>
    <row r="30" spans="1:2" ht="17.25">
      <c r="A30" s="196" t="s">
        <v>460</v>
      </c>
      <c r="B30" s="196" t="s">
        <v>532</v>
      </c>
    </row>
    <row r="31" ht="17.25">
      <c r="B31" s="196" t="s">
        <v>533</v>
      </c>
    </row>
  </sheetData>
  <sheetProtection/>
  <mergeCells count="3">
    <mergeCell ref="A1:D1"/>
    <mergeCell ref="A2:E2"/>
    <mergeCell ref="B3:E3"/>
  </mergeCells>
  <printOptions/>
  <pageMargins left="0.36" right="0.15" top="0.75" bottom="0.75" header="0.3" footer="0.3"/>
  <pageSetup horizontalDpi="600" verticalDpi="600"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4">
      <selection activeCell="C28" sqref="C28"/>
    </sheetView>
  </sheetViews>
  <sheetFormatPr defaultColWidth="9.140625" defaultRowHeight="12.75"/>
  <cols>
    <col min="1" max="1" width="3.8515625" style="13" customWidth="1"/>
    <col min="2" max="2" width="38.140625" style="13" customWidth="1"/>
    <col min="3" max="3" width="15.7109375" style="91" customWidth="1"/>
    <col min="4" max="4" width="17.140625" style="91" customWidth="1"/>
    <col min="5" max="5" width="15.7109375" style="367" customWidth="1"/>
    <col min="6" max="6" width="11.57421875" style="13" customWidth="1"/>
    <col min="7" max="16384" width="9.140625" style="13" customWidth="1"/>
  </cols>
  <sheetData>
    <row r="1" spans="1:6" ht="21">
      <c r="A1" s="674" t="s">
        <v>616</v>
      </c>
      <c r="B1" s="674"/>
      <c r="C1" s="674"/>
      <c r="D1" s="674"/>
      <c r="E1" s="674"/>
      <c r="F1" s="674"/>
    </row>
    <row r="2" spans="1:6" ht="21">
      <c r="A2" s="673" t="s">
        <v>600</v>
      </c>
      <c r="B2" s="673"/>
      <c r="C2" s="673"/>
      <c r="D2" s="673"/>
      <c r="E2" s="673"/>
      <c r="F2" s="673"/>
    </row>
    <row r="3" ht="15" customHeight="1"/>
    <row r="4" spans="1:6" ht="29.25" customHeight="1">
      <c r="A4" s="21" t="s">
        <v>6</v>
      </c>
      <c r="B4" s="21" t="s">
        <v>4</v>
      </c>
      <c r="C4" s="92" t="s">
        <v>601</v>
      </c>
      <c r="D4" s="92" t="s">
        <v>602</v>
      </c>
      <c r="E4" s="368" t="s">
        <v>320</v>
      </c>
      <c r="F4" s="21" t="s">
        <v>3</v>
      </c>
    </row>
    <row r="5" spans="1:6" ht="22.5" customHeight="1">
      <c r="A5" s="23"/>
      <c r="B5" s="96" t="s">
        <v>619</v>
      </c>
      <c r="C5" s="93"/>
      <c r="D5" s="93"/>
      <c r="E5" s="369"/>
      <c r="F5" s="23"/>
    </row>
    <row r="6" spans="1:6" ht="18.75">
      <c r="A6" s="24">
        <v>1</v>
      </c>
      <c r="B6" s="24" t="s">
        <v>603</v>
      </c>
      <c r="C6" s="95">
        <v>10030000</v>
      </c>
      <c r="D6" s="95">
        <v>8162000</v>
      </c>
      <c r="E6" s="370">
        <f>C6-D6</f>
        <v>1868000</v>
      </c>
      <c r="F6" s="24"/>
    </row>
    <row r="7" spans="1:6" ht="18.75">
      <c r="A7" s="24">
        <v>2</v>
      </c>
      <c r="B7" s="24" t="s">
        <v>608</v>
      </c>
      <c r="C7" s="95">
        <v>6702000</v>
      </c>
      <c r="D7" s="95">
        <v>5450000</v>
      </c>
      <c r="E7" s="370">
        <f>C7-D7</f>
        <v>1252000</v>
      </c>
      <c r="F7" s="24"/>
    </row>
    <row r="8" spans="1:6" ht="18.75">
      <c r="A8" s="24">
        <v>3</v>
      </c>
      <c r="B8" s="24" t="s">
        <v>604</v>
      </c>
      <c r="C8" s="95">
        <v>3945000</v>
      </c>
      <c r="D8" s="95">
        <v>3588000</v>
      </c>
      <c r="E8" s="370">
        <f aca="true" t="shared" si="0" ref="E8:E16">C8-D8</f>
        <v>357000</v>
      </c>
      <c r="F8" s="24"/>
    </row>
    <row r="9" spans="1:6" ht="18.75">
      <c r="A9" s="24">
        <v>4</v>
      </c>
      <c r="B9" s="24" t="s">
        <v>605</v>
      </c>
      <c r="C9" s="95">
        <v>3945000</v>
      </c>
      <c r="D9" s="95">
        <v>3290700</v>
      </c>
      <c r="E9" s="370">
        <f t="shared" si="0"/>
        <v>654300</v>
      </c>
      <c r="F9" s="24"/>
    </row>
    <row r="10" spans="1:6" ht="18.75">
      <c r="A10" s="24">
        <v>5</v>
      </c>
      <c r="B10" s="24" t="s">
        <v>606</v>
      </c>
      <c r="C10" s="95">
        <v>1871000</v>
      </c>
      <c r="D10" s="95">
        <v>1517000</v>
      </c>
      <c r="E10" s="370">
        <f t="shared" si="0"/>
        <v>354000</v>
      </c>
      <c r="F10" s="24"/>
    </row>
    <row r="11" spans="1:6" ht="18.75">
      <c r="A11" s="24">
        <v>6</v>
      </c>
      <c r="B11" s="24" t="s">
        <v>607</v>
      </c>
      <c r="C11" s="95">
        <v>1871000</v>
      </c>
      <c r="D11" s="95">
        <v>1720000</v>
      </c>
      <c r="E11" s="370">
        <f t="shared" si="0"/>
        <v>151000</v>
      </c>
      <c r="F11" s="24"/>
    </row>
    <row r="12" spans="1:6" ht="18.75">
      <c r="A12" s="24">
        <v>7</v>
      </c>
      <c r="B12" s="24" t="s">
        <v>609</v>
      </c>
      <c r="C12" s="95">
        <v>1635000</v>
      </c>
      <c r="D12" s="95">
        <v>1580000</v>
      </c>
      <c r="E12" s="370">
        <f t="shared" si="0"/>
        <v>55000</v>
      </c>
      <c r="F12" s="24"/>
    </row>
    <row r="13" spans="1:6" ht="18.75">
      <c r="A13" s="24">
        <v>8</v>
      </c>
      <c r="B13" s="24" t="s">
        <v>610</v>
      </c>
      <c r="C13" s="95">
        <v>2265000</v>
      </c>
      <c r="D13" s="95">
        <v>2152000</v>
      </c>
      <c r="E13" s="370">
        <f t="shared" si="0"/>
        <v>113000</v>
      </c>
      <c r="F13" s="24"/>
    </row>
    <row r="14" spans="1:6" ht="18.75">
      <c r="A14" s="24">
        <v>9</v>
      </c>
      <c r="B14" s="141" t="s">
        <v>611</v>
      </c>
      <c r="C14" s="95">
        <v>2410000</v>
      </c>
      <c r="D14" s="95">
        <v>2192000</v>
      </c>
      <c r="E14" s="370">
        <f t="shared" si="0"/>
        <v>218000</v>
      </c>
      <c r="F14" s="24"/>
    </row>
    <row r="15" spans="1:6" ht="18.75">
      <c r="A15" s="24">
        <v>10</v>
      </c>
      <c r="B15" s="141" t="s">
        <v>612</v>
      </c>
      <c r="C15" s="95">
        <v>1043000</v>
      </c>
      <c r="D15" s="95">
        <v>840000</v>
      </c>
      <c r="E15" s="370">
        <f t="shared" si="0"/>
        <v>203000</v>
      </c>
      <c r="F15" s="24"/>
    </row>
    <row r="16" spans="1:6" ht="18.75">
      <c r="A16" s="24">
        <v>11</v>
      </c>
      <c r="B16" s="141" t="s">
        <v>613</v>
      </c>
      <c r="C16" s="95">
        <v>1043000</v>
      </c>
      <c r="D16" s="95">
        <v>1040000</v>
      </c>
      <c r="E16" s="370">
        <f t="shared" si="0"/>
        <v>3000</v>
      </c>
      <c r="F16" s="24"/>
    </row>
    <row r="17" spans="1:6" ht="18.75">
      <c r="A17" s="24"/>
      <c r="B17" s="141"/>
      <c r="C17" s="111"/>
      <c r="D17" s="111"/>
      <c r="E17" s="372"/>
      <c r="F17" s="374"/>
    </row>
    <row r="18" spans="1:6" ht="18.75">
      <c r="A18" s="24"/>
      <c r="B18" s="24" t="s">
        <v>617</v>
      </c>
      <c r="C18" s="113">
        <f>SUM(C6:C16)</f>
        <v>36760000</v>
      </c>
      <c r="D18" s="113">
        <f>SUM(D6:D16)</f>
        <v>31531700</v>
      </c>
      <c r="E18" s="139">
        <f>SUM(E6:E16)</f>
        <v>5228300</v>
      </c>
      <c r="F18" s="17"/>
    </row>
    <row r="19" spans="1:6" ht="18.75">
      <c r="A19" s="24"/>
      <c r="B19" s="141"/>
      <c r="C19" s="112"/>
      <c r="D19" s="112"/>
      <c r="E19" s="375"/>
      <c r="F19" s="62"/>
    </row>
    <row r="20" spans="1:6" ht="18.75">
      <c r="A20" s="24"/>
      <c r="B20" s="97" t="s">
        <v>620</v>
      </c>
      <c r="C20" s="95"/>
      <c r="D20" s="95"/>
      <c r="E20" s="370"/>
      <c r="F20" s="24"/>
    </row>
    <row r="21" spans="1:6" ht="18.75">
      <c r="A21" s="24">
        <v>1</v>
      </c>
      <c r="B21" s="24" t="s">
        <v>614</v>
      </c>
      <c r="C21" s="95">
        <v>17357400</v>
      </c>
      <c r="D21" s="26">
        <v>16302671.59</v>
      </c>
      <c r="E21" s="373">
        <f>C21-D21</f>
        <v>1054728.4100000001</v>
      </c>
      <c r="F21" s="24"/>
    </row>
    <row r="22" spans="1:6" ht="18.75">
      <c r="A22" s="24"/>
      <c r="B22" s="24" t="s">
        <v>615</v>
      </c>
      <c r="C22" s="95"/>
      <c r="D22" s="95"/>
      <c r="E22" s="370"/>
      <c r="F22" s="24"/>
    </row>
    <row r="23" spans="1:6" ht="18.75">
      <c r="A23" s="24"/>
      <c r="B23" s="141"/>
      <c r="C23" s="95"/>
      <c r="D23" s="95"/>
      <c r="E23" s="370"/>
      <c r="F23" s="24"/>
    </row>
    <row r="24" spans="1:6" ht="18.75">
      <c r="A24" s="68"/>
      <c r="B24" s="68"/>
      <c r="C24" s="94"/>
      <c r="D24" s="94"/>
      <c r="E24" s="165"/>
      <c r="F24" s="68"/>
    </row>
    <row r="25" spans="1:6" ht="18.75">
      <c r="A25" s="17"/>
      <c r="B25" s="17" t="s">
        <v>618</v>
      </c>
      <c r="C25" s="113">
        <f>C21+C18</f>
        <v>54117400</v>
      </c>
      <c r="D25" s="143">
        <f>D21+D18</f>
        <v>47834371.59</v>
      </c>
      <c r="E25" s="366">
        <f>E21+E18</f>
        <v>6283028.41</v>
      </c>
      <c r="F25" s="17"/>
    </row>
    <row r="27" ht="21">
      <c r="B27" s="49" t="s">
        <v>621</v>
      </c>
    </row>
  </sheetData>
  <sheetProtection/>
  <mergeCells count="2">
    <mergeCell ref="A1:F1"/>
    <mergeCell ref="A2:F2"/>
  </mergeCells>
  <printOptions/>
  <pageMargins left="0.16" right="0.23" top="0.75" bottom="0.75" header="0.3" footer="0.3"/>
  <pageSetup horizontalDpi="600" verticalDpi="600" orientation="portrait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B31" sqref="B31"/>
    </sheetView>
  </sheetViews>
  <sheetFormatPr defaultColWidth="9.140625" defaultRowHeight="12.75"/>
  <cols>
    <col min="1" max="1" width="3.8515625" style="13" customWidth="1"/>
    <col min="2" max="2" width="38.140625" style="13" customWidth="1"/>
    <col min="3" max="3" width="15.7109375" style="91" customWidth="1"/>
    <col min="4" max="4" width="17.140625" style="91" customWidth="1"/>
    <col min="5" max="5" width="15.7109375" style="367" customWidth="1"/>
    <col min="6" max="6" width="11.57421875" style="13" customWidth="1"/>
    <col min="7" max="16384" width="9.140625" style="13" customWidth="1"/>
  </cols>
  <sheetData>
    <row r="1" spans="1:6" ht="21">
      <c r="A1" s="674" t="s">
        <v>699</v>
      </c>
      <c r="B1" s="674"/>
      <c r="C1" s="674"/>
      <c r="D1" s="674"/>
      <c r="E1" s="674"/>
      <c r="F1" s="674"/>
    </row>
    <row r="2" spans="1:6" ht="21">
      <c r="A2" s="673" t="s">
        <v>697</v>
      </c>
      <c r="B2" s="673"/>
      <c r="C2" s="673"/>
      <c r="D2" s="673"/>
      <c r="E2" s="673"/>
      <c r="F2" s="673"/>
    </row>
    <row r="3" ht="15" customHeight="1"/>
    <row r="4" spans="1:6" ht="29.25" customHeight="1">
      <c r="A4" s="21" t="s">
        <v>6</v>
      </c>
      <c r="B4" s="21" t="s">
        <v>4</v>
      </c>
      <c r="C4" s="92" t="s">
        <v>601</v>
      </c>
      <c r="D4" s="92" t="s">
        <v>602</v>
      </c>
      <c r="E4" s="368" t="s">
        <v>320</v>
      </c>
      <c r="F4" s="21" t="s">
        <v>3</v>
      </c>
    </row>
    <row r="5" spans="1:6" ht="22.5" customHeight="1">
      <c r="A5" s="23"/>
      <c r="B5" s="96" t="s">
        <v>619</v>
      </c>
      <c r="C5" s="93"/>
      <c r="D5" s="93"/>
      <c r="E5" s="369"/>
      <c r="F5" s="23"/>
    </row>
    <row r="6" spans="1:6" ht="22.5" customHeight="1">
      <c r="A6" s="114"/>
      <c r="B6" s="390" t="s">
        <v>696</v>
      </c>
      <c r="C6" s="115"/>
      <c r="D6" s="115"/>
      <c r="E6" s="391"/>
      <c r="F6" s="114"/>
    </row>
    <row r="7" spans="1:6" ht="18.75">
      <c r="A7" s="24">
        <v>1</v>
      </c>
      <c r="B7" s="24" t="s">
        <v>606</v>
      </c>
      <c r="C7" s="95">
        <v>1871000</v>
      </c>
      <c r="D7" s="95">
        <v>1517000</v>
      </c>
      <c r="E7" s="370">
        <f>C7-D7</f>
        <v>354000</v>
      </c>
      <c r="F7" s="24"/>
    </row>
    <row r="8" spans="1:6" ht="18.75">
      <c r="A8" s="24">
        <v>2</v>
      </c>
      <c r="B8" s="24" t="s">
        <v>607</v>
      </c>
      <c r="C8" s="95">
        <v>1871000</v>
      </c>
      <c r="D8" s="95">
        <v>1720000</v>
      </c>
      <c r="E8" s="370">
        <f>C8-D8</f>
        <v>151000</v>
      </c>
      <c r="F8" s="24"/>
    </row>
    <row r="9" spans="1:6" ht="18.75">
      <c r="A9" s="24">
        <v>3</v>
      </c>
      <c r="B9" s="24" t="s">
        <v>609</v>
      </c>
      <c r="C9" s="95">
        <v>1635000</v>
      </c>
      <c r="D9" s="95">
        <v>1580000</v>
      </c>
      <c r="E9" s="370">
        <f>C9-D9</f>
        <v>55000</v>
      </c>
      <c r="F9" s="24"/>
    </row>
    <row r="10" spans="1:6" ht="18.75">
      <c r="A10" s="24">
        <v>4</v>
      </c>
      <c r="B10" s="141" t="s">
        <v>612</v>
      </c>
      <c r="C10" s="95">
        <v>1043000</v>
      </c>
      <c r="D10" s="95">
        <v>840000</v>
      </c>
      <c r="E10" s="370">
        <f>C10-D10</f>
        <v>203000</v>
      </c>
      <c r="F10" s="24"/>
    </row>
    <row r="11" spans="1:6" ht="18.75">
      <c r="A11" s="24">
        <v>5</v>
      </c>
      <c r="B11" s="141" t="s">
        <v>613</v>
      </c>
      <c r="C11" s="95">
        <v>1043000</v>
      </c>
      <c r="D11" s="95">
        <v>1040000</v>
      </c>
      <c r="E11" s="370">
        <f>C11-D11</f>
        <v>3000</v>
      </c>
      <c r="F11" s="24"/>
    </row>
    <row r="12" spans="1:6" ht="18.75">
      <c r="A12" s="24"/>
      <c r="B12" s="141"/>
      <c r="C12" s="111"/>
      <c r="D12" s="111"/>
      <c r="E12" s="372"/>
      <c r="F12" s="24"/>
    </row>
    <row r="13" spans="1:6" ht="18.75">
      <c r="A13" s="24"/>
      <c r="B13" s="141"/>
      <c r="C13" s="113">
        <f>SUM(C7:C12)</f>
        <v>7463000</v>
      </c>
      <c r="D13" s="113">
        <f>SUM(D7:D12)</f>
        <v>6697000</v>
      </c>
      <c r="E13" s="139">
        <f>SUM(E7:E12)</f>
        <v>766000</v>
      </c>
      <c r="F13" s="24"/>
    </row>
    <row r="14" spans="1:6" ht="18.75">
      <c r="A14" s="24"/>
      <c r="B14" s="390" t="s">
        <v>698</v>
      </c>
      <c r="C14" s="115"/>
      <c r="D14" s="115"/>
      <c r="E14" s="391"/>
      <c r="F14" s="374"/>
    </row>
    <row r="15" spans="1:6" ht="18.75">
      <c r="A15" s="24">
        <v>1</v>
      </c>
      <c r="B15" s="24" t="s">
        <v>603</v>
      </c>
      <c r="C15" s="95">
        <v>10030000</v>
      </c>
      <c r="D15" s="95">
        <v>8162000</v>
      </c>
      <c r="E15" s="370">
        <f aca="true" t="shared" si="0" ref="E15:E20">C15-D15</f>
        <v>1868000</v>
      </c>
      <c r="F15" s="374"/>
    </row>
    <row r="16" spans="1:6" ht="18.75">
      <c r="A16" s="24">
        <v>2</v>
      </c>
      <c r="B16" s="24" t="s">
        <v>608</v>
      </c>
      <c r="C16" s="95">
        <v>6702000</v>
      </c>
      <c r="D16" s="95">
        <v>5450000</v>
      </c>
      <c r="E16" s="370">
        <f t="shared" si="0"/>
        <v>1252000</v>
      </c>
      <c r="F16" s="374"/>
    </row>
    <row r="17" spans="1:6" ht="18.75">
      <c r="A17" s="24">
        <v>3</v>
      </c>
      <c r="B17" s="24" t="s">
        <v>604</v>
      </c>
      <c r="C17" s="95">
        <v>3945000</v>
      </c>
      <c r="D17" s="95">
        <v>3588000</v>
      </c>
      <c r="E17" s="370">
        <f t="shared" si="0"/>
        <v>357000</v>
      </c>
      <c r="F17" s="374"/>
    </row>
    <row r="18" spans="1:6" ht="18.75">
      <c r="A18" s="24">
        <v>4</v>
      </c>
      <c r="B18" s="24" t="s">
        <v>605</v>
      </c>
      <c r="C18" s="95">
        <v>3945000</v>
      </c>
      <c r="D18" s="95">
        <v>3290700</v>
      </c>
      <c r="E18" s="370">
        <f t="shared" si="0"/>
        <v>654300</v>
      </c>
      <c r="F18" s="374"/>
    </row>
    <row r="19" spans="1:6" ht="18.75">
      <c r="A19" s="24">
        <v>5</v>
      </c>
      <c r="B19" s="24" t="s">
        <v>610</v>
      </c>
      <c r="C19" s="95">
        <v>2265000</v>
      </c>
      <c r="D19" s="95">
        <v>2152000</v>
      </c>
      <c r="E19" s="370">
        <f t="shared" si="0"/>
        <v>113000</v>
      </c>
      <c r="F19" s="374"/>
    </row>
    <row r="20" spans="1:6" ht="18.75">
      <c r="A20" s="24">
        <v>6</v>
      </c>
      <c r="B20" s="141" t="s">
        <v>611</v>
      </c>
      <c r="C20" s="95">
        <v>2410000</v>
      </c>
      <c r="D20" s="95">
        <v>2192000</v>
      </c>
      <c r="E20" s="370">
        <f t="shared" si="0"/>
        <v>218000</v>
      </c>
      <c r="F20" s="374"/>
    </row>
    <row r="21" spans="1:6" ht="18.75">
      <c r="A21" s="24"/>
      <c r="B21" s="141"/>
      <c r="C21" s="111"/>
      <c r="D21" s="111"/>
      <c r="E21" s="372"/>
      <c r="F21" s="374"/>
    </row>
    <row r="22" spans="1:6" ht="18.75">
      <c r="A22" s="24"/>
      <c r="B22" s="24" t="s">
        <v>617</v>
      </c>
      <c r="C22" s="113">
        <f>SUM(C15:C21)</f>
        <v>29297000</v>
      </c>
      <c r="D22" s="113">
        <f>SUM(D15:D21)</f>
        <v>24834700</v>
      </c>
      <c r="E22" s="113">
        <f>SUM(E15:E21)</f>
        <v>4462300</v>
      </c>
      <c r="F22" s="17"/>
    </row>
    <row r="23" spans="1:6" ht="18.75">
      <c r="A23" s="24"/>
      <c r="B23" s="141"/>
      <c r="C23" s="112"/>
      <c r="D23" s="112"/>
      <c r="E23" s="375"/>
      <c r="F23" s="62"/>
    </row>
    <row r="24" spans="1:6" ht="18.75">
      <c r="A24" s="24"/>
      <c r="B24" s="97" t="s">
        <v>620</v>
      </c>
      <c r="C24" s="95"/>
      <c r="D24" s="95"/>
      <c r="E24" s="370"/>
      <c r="F24" s="24"/>
    </row>
    <row r="25" spans="1:6" ht="18.75">
      <c r="A25" s="24">
        <v>1</v>
      </c>
      <c r="B25" s="24" t="s">
        <v>614</v>
      </c>
      <c r="C25" s="95">
        <v>17357400</v>
      </c>
      <c r="D25" s="26">
        <v>16302671.59</v>
      </c>
      <c r="E25" s="373">
        <f>C25-D25</f>
        <v>1054728.4100000001</v>
      </c>
      <c r="F25" s="24"/>
    </row>
    <row r="26" spans="1:6" ht="18.75">
      <c r="A26" s="24"/>
      <c r="B26" s="24" t="s">
        <v>615</v>
      </c>
      <c r="C26" s="95"/>
      <c r="D26" s="95"/>
      <c r="E26" s="370"/>
      <c r="F26" s="24"/>
    </row>
    <row r="27" spans="1:6" ht="18.75">
      <c r="A27" s="24"/>
      <c r="B27" s="141"/>
      <c r="C27" s="95"/>
      <c r="D27" s="95"/>
      <c r="E27" s="370"/>
      <c r="F27" s="24"/>
    </row>
    <row r="28" spans="1:6" ht="18.75">
      <c r="A28" s="68"/>
      <c r="B28" s="68"/>
      <c r="C28" s="94"/>
      <c r="D28" s="94"/>
      <c r="E28" s="165"/>
      <c r="F28" s="68"/>
    </row>
    <row r="29" spans="1:6" ht="18.75">
      <c r="A29" s="17"/>
      <c r="B29" s="17" t="s">
        <v>618</v>
      </c>
      <c r="C29" s="113">
        <f>C13+C22+C25</f>
        <v>54117400</v>
      </c>
      <c r="D29" s="113">
        <f>D13+D22+D25</f>
        <v>47834371.59</v>
      </c>
      <c r="E29" s="143">
        <f>E13+E22+E25</f>
        <v>6283028.41</v>
      </c>
      <c r="F29" s="17"/>
    </row>
    <row r="31" ht="21">
      <c r="B31" s="49"/>
    </row>
  </sheetData>
  <sheetProtection/>
  <mergeCells count="2">
    <mergeCell ref="A1:F1"/>
    <mergeCell ref="A2:F2"/>
  </mergeCells>
  <printOptions/>
  <pageMargins left="0.16" right="0.23" top="0.75" bottom="0.75" header="0.3" footer="0.3"/>
  <pageSetup horizontalDpi="600" verticalDpi="6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7">
      <selection activeCell="L11" sqref="L11"/>
    </sheetView>
  </sheetViews>
  <sheetFormatPr defaultColWidth="9.140625" defaultRowHeight="12.75"/>
  <cols>
    <col min="1" max="1" width="3.8515625" style="13" customWidth="1"/>
    <col min="2" max="2" width="34.7109375" style="13" customWidth="1"/>
    <col min="3" max="3" width="12.57421875" style="91" customWidth="1"/>
    <col min="4" max="4" width="13.57421875" style="91" customWidth="1"/>
    <col min="5" max="5" width="12.7109375" style="367" customWidth="1"/>
    <col min="6" max="6" width="11.421875" style="13" customWidth="1"/>
    <col min="7" max="7" width="12.57421875" style="13" customWidth="1"/>
    <col min="8" max="16384" width="9.140625" style="13" customWidth="1"/>
  </cols>
  <sheetData>
    <row r="1" spans="1:6" ht="21">
      <c r="A1" s="674" t="s">
        <v>699</v>
      </c>
      <c r="B1" s="674"/>
      <c r="C1" s="674"/>
      <c r="D1" s="674"/>
      <c r="E1" s="674"/>
      <c r="F1" s="674"/>
    </row>
    <row r="2" spans="1:6" ht="21">
      <c r="A2" s="673" t="s">
        <v>702</v>
      </c>
      <c r="B2" s="673"/>
      <c r="C2" s="673"/>
      <c r="D2" s="673"/>
      <c r="E2" s="673"/>
      <c r="F2" s="673"/>
    </row>
    <row r="3" ht="15" customHeight="1"/>
    <row r="4" spans="1:7" ht="29.25" customHeight="1">
      <c r="A4" s="21" t="s">
        <v>6</v>
      </c>
      <c r="B4" s="21" t="s">
        <v>4</v>
      </c>
      <c r="C4" s="92" t="s">
        <v>601</v>
      </c>
      <c r="D4" s="92" t="s">
        <v>602</v>
      </c>
      <c r="E4" s="92" t="s">
        <v>320</v>
      </c>
      <c r="F4" s="21" t="s">
        <v>599</v>
      </c>
      <c r="G4" s="21" t="s">
        <v>701</v>
      </c>
    </row>
    <row r="5" spans="1:7" ht="22.5" customHeight="1">
      <c r="A5" s="23"/>
      <c r="B5" s="399" t="s">
        <v>619</v>
      </c>
      <c r="C5" s="400"/>
      <c r="D5" s="400"/>
      <c r="E5" s="401"/>
      <c r="F5" s="23"/>
      <c r="G5" s="23"/>
    </row>
    <row r="6" spans="1:7" ht="22.5" customHeight="1">
      <c r="A6" s="114"/>
      <c r="B6" s="402" t="s">
        <v>696</v>
      </c>
      <c r="C6" s="403"/>
      <c r="D6" s="403"/>
      <c r="E6" s="404"/>
      <c r="F6" s="114"/>
      <c r="G6" s="114"/>
    </row>
    <row r="7" spans="1:7" ht="18.75">
      <c r="A7" s="24">
        <v>1</v>
      </c>
      <c r="B7" s="141" t="s">
        <v>606</v>
      </c>
      <c r="C7" s="322">
        <v>1871000</v>
      </c>
      <c r="D7" s="322">
        <v>1517000</v>
      </c>
      <c r="E7" s="322">
        <f>C7-D7</f>
        <v>354000</v>
      </c>
      <c r="F7" s="24"/>
      <c r="G7" s="26">
        <f>E7+F7</f>
        <v>354000</v>
      </c>
    </row>
    <row r="8" spans="1:7" ht="18.75">
      <c r="A8" s="24">
        <v>2</v>
      </c>
      <c r="B8" s="141" t="s">
        <v>607</v>
      </c>
      <c r="C8" s="322">
        <v>1871000</v>
      </c>
      <c r="D8" s="324">
        <v>1625269.82</v>
      </c>
      <c r="E8" s="322">
        <v>151000</v>
      </c>
      <c r="F8" s="26">
        <v>94730.18</v>
      </c>
      <c r="G8" s="26">
        <f>E8+F8</f>
        <v>245730.18</v>
      </c>
    </row>
    <row r="9" spans="1:7" ht="18.75">
      <c r="A9" s="24">
        <v>3</v>
      </c>
      <c r="B9" s="141" t="s">
        <v>609</v>
      </c>
      <c r="C9" s="322">
        <v>1635000</v>
      </c>
      <c r="D9" s="324">
        <v>1520937.46</v>
      </c>
      <c r="E9" s="322">
        <v>55000</v>
      </c>
      <c r="F9" s="26">
        <v>59062.54</v>
      </c>
      <c r="G9" s="26">
        <f>E9+F9</f>
        <v>114062.54000000001</v>
      </c>
    </row>
    <row r="10" spans="1:7" ht="18.75">
      <c r="A10" s="24">
        <v>4</v>
      </c>
      <c r="B10" s="141" t="s">
        <v>612</v>
      </c>
      <c r="C10" s="322">
        <v>1043000</v>
      </c>
      <c r="D10" s="322">
        <v>840000</v>
      </c>
      <c r="E10" s="322">
        <f>C10-D10</f>
        <v>203000</v>
      </c>
      <c r="F10" s="24"/>
      <c r="G10" s="26">
        <f>E10+F10</f>
        <v>203000</v>
      </c>
    </row>
    <row r="11" spans="1:7" ht="18.75">
      <c r="A11" s="24">
        <v>5</v>
      </c>
      <c r="B11" s="141" t="s">
        <v>613</v>
      </c>
      <c r="C11" s="322">
        <v>1043000</v>
      </c>
      <c r="D11" s="322">
        <v>1040000</v>
      </c>
      <c r="E11" s="322">
        <f>C11-D11</f>
        <v>3000</v>
      </c>
      <c r="F11" s="24"/>
      <c r="G11" s="26">
        <f>E11+F11</f>
        <v>3000</v>
      </c>
    </row>
    <row r="12" spans="1:7" ht="18.75">
      <c r="A12" s="24"/>
      <c r="B12" s="141"/>
      <c r="C12" s="405"/>
      <c r="D12" s="405"/>
      <c r="E12" s="405"/>
      <c r="F12" s="24"/>
      <c r="G12" s="24"/>
    </row>
    <row r="13" spans="1:11" ht="18.75">
      <c r="A13" s="24"/>
      <c r="B13" s="141"/>
      <c r="C13" s="392">
        <f>SUM(C7:C12)</f>
        <v>7463000</v>
      </c>
      <c r="D13" s="214">
        <f>SUM(D7:D12)</f>
        <v>6543207.28</v>
      </c>
      <c r="E13" s="392">
        <f>SUM(E7:E12)</f>
        <v>766000</v>
      </c>
      <c r="F13" s="143">
        <f>SUM(F7:F12)</f>
        <v>153792.72</v>
      </c>
      <c r="G13" s="143">
        <f>SUM(G7:G12)</f>
        <v>919792.72</v>
      </c>
      <c r="K13" s="13">
        <v>1170</v>
      </c>
    </row>
    <row r="14" spans="1:11" ht="18.75">
      <c r="A14" s="24"/>
      <c r="B14" s="402" t="s">
        <v>698</v>
      </c>
      <c r="C14" s="403"/>
      <c r="D14" s="403"/>
      <c r="E14" s="403"/>
      <c r="F14" s="374"/>
      <c r="G14" s="374"/>
      <c r="K14" s="13">
        <v>4128.84</v>
      </c>
    </row>
    <row r="15" spans="1:11" ht="18.75">
      <c r="A15" s="24">
        <v>1</v>
      </c>
      <c r="B15" s="141" t="s">
        <v>603</v>
      </c>
      <c r="C15" s="322">
        <v>10030000</v>
      </c>
      <c r="D15" s="322">
        <v>8162000</v>
      </c>
      <c r="E15" s="322">
        <f aca="true" t="shared" si="0" ref="E15:E20">C15-D15</f>
        <v>1868000</v>
      </c>
      <c r="F15" s="374"/>
      <c r="G15" s="396">
        <f aca="true" t="shared" si="1" ref="G15:G20">E15+F15</f>
        <v>1868000</v>
      </c>
      <c r="K15" s="13">
        <v>214.19</v>
      </c>
    </row>
    <row r="16" spans="1:11" ht="18.75">
      <c r="A16" s="24">
        <v>2</v>
      </c>
      <c r="B16" s="141" t="s">
        <v>608</v>
      </c>
      <c r="C16" s="322">
        <v>6702000</v>
      </c>
      <c r="D16" s="322">
        <v>5450000</v>
      </c>
      <c r="E16" s="322">
        <f t="shared" si="0"/>
        <v>1252000</v>
      </c>
      <c r="F16" s="374"/>
      <c r="G16" s="396">
        <f t="shared" si="1"/>
        <v>1252000</v>
      </c>
      <c r="K16" s="13">
        <v>514.56</v>
      </c>
    </row>
    <row r="17" spans="1:11" ht="18.75">
      <c r="A17" s="24">
        <v>3</v>
      </c>
      <c r="B17" s="141" t="s">
        <v>604</v>
      </c>
      <c r="C17" s="322">
        <v>3945000</v>
      </c>
      <c r="D17" s="322">
        <v>3588000</v>
      </c>
      <c r="E17" s="322">
        <f t="shared" si="0"/>
        <v>357000</v>
      </c>
      <c r="F17" s="374"/>
      <c r="G17" s="396">
        <f t="shared" si="1"/>
        <v>357000</v>
      </c>
      <c r="K17" s="13">
        <f>SUM(K13:K16)</f>
        <v>6027.59</v>
      </c>
    </row>
    <row r="18" spans="1:7" ht="18.75">
      <c r="A18" s="24">
        <v>4</v>
      </c>
      <c r="B18" s="141" t="s">
        <v>605</v>
      </c>
      <c r="C18" s="322">
        <v>3945000</v>
      </c>
      <c r="D18" s="322">
        <v>3290700</v>
      </c>
      <c r="E18" s="322">
        <f t="shared" si="0"/>
        <v>654300</v>
      </c>
      <c r="F18" s="374"/>
      <c r="G18" s="396">
        <f t="shared" si="1"/>
        <v>654300</v>
      </c>
    </row>
    <row r="19" spans="1:7" ht="18.75">
      <c r="A19" s="24">
        <v>5</v>
      </c>
      <c r="B19" s="141" t="s">
        <v>610</v>
      </c>
      <c r="C19" s="322">
        <v>2265000</v>
      </c>
      <c r="D19" s="322">
        <v>2152000</v>
      </c>
      <c r="E19" s="322">
        <f t="shared" si="0"/>
        <v>113000</v>
      </c>
      <c r="F19" s="374"/>
      <c r="G19" s="396">
        <f t="shared" si="1"/>
        <v>113000</v>
      </c>
    </row>
    <row r="20" spans="1:7" ht="18.75">
      <c r="A20" s="24">
        <v>6</v>
      </c>
      <c r="B20" s="141" t="s">
        <v>611</v>
      </c>
      <c r="C20" s="322">
        <v>2410000</v>
      </c>
      <c r="D20" s="322">
        <v>2192000</v>
      </c>
      <c r="E20" s="322">
        <f t="shared" si="0"/>
        <v>218000</v>
      </c>
      <c r="F20" s="374"/>
      <c r="G20" s="396">
        <f t="shared" si="1"/>
        <v>218000</v>
      </c>
    </row>
    <row r="21" spans="1:7" ht="18.75">
      <c r="A21" s="24"/>
      <c r="B21" s="141"/>
      <c r="C21" s="405"/>
      <c r="D21" s="405"/>
      <c r="E21" s="406"/>
      <c r="F21" s="374"/>
      <c r="G21" s="374"/>
    </row>
    <row r="22" spans="1:7" ht="18.75">
      <c r="A22" s="24"/>
      <c r="B22" s="141" t="s">
        <v>617</v>
      </c>
      <c r="C22" s="392">
        <f>SUM(C15:C21)</f>
        <v>29297000</v>
      </c>
      <c r="D22" s="392">
        <f>SUM(D15:D21)</f>
        <v>24834700</v>
      </c>
      <c r="E22" s="392">
        <f>SUM(E15:E21)</f>
        <v>4462300</v>
      </c>
      <c r="F22" s="113">
        <f>SUM(F15:F21)</f>
        <v>0</v>
      </c>
      <c r="G22" s="113">
        <f>SUM(G15:G21)</f>
        <v>4462300</v>
      </c>
    </row>
    <row r="23" spans="1:7" ht="18.75">
      <c r="A23" s="24"/>
      <c r="B23" s="141"/>
      <c r="C23" s="147"/>
      <c r="D23" s="147"/>
      <c r="E23" s="407"/>
      <c r="F23" s="62"/>
      <c r="G23" s="62"/>
    </row>
    <row r="24" spans="1:7" ht="18.75">
      <c r="A24" s="24"/>
      <c r="B24" s="408" t="s">
        <v>620</v>
      </c>
      <c r="C24" s="322"/>
      <c r="D24" s="322"/>
      <c r="E24" s="409"/>
      <c r="F24" s="24"/>
      <c r="G24" s="24"/>
    </row>
    <row r="25" spans="1:7" ht="18.75">
      <c r="A25" s="24">
        <v>1</v>
      </c>
      <c r="B25" s="141" t="s">
        <v>614</v>
      </c>
      <c r="C25" s="322">
        <v>17357400</v>
      </c>
      <c r="D25" s="324">
        <v>16302671.59</v>
      </c>
      <c r="E25" s="393"/>
      <c r="F25" s="394">
        <f>C25-D25</f>
        <v>1054728.4100000001</v>
      </c>
      <c r="G25" s="397">
        <f>F25</f>
        <v>1054728.4100000001</v>
      </c>
    </row>
    <row r="26" spans="1:7" ht="18.75">
      <c r="A26" s="24"/>
      <c r="B26" s="141" t="s">
        <v>615</v>
      </c>
      <c r="C26" s="322"/>
      <c r="D26" s="322"/>
      <c r="E26" s="409"/>
      <c r="F26" s="24"/>
      <c r="G26" s="24"/>
    </row>
    <row r="27" spans="1:7" ht="18.75">
      <c r="A27" s="24"/>
      <c r="B27" s="141"/>
      <c r="C27" s="322"/>
      <c r="D27" s="322"/>
      <c r="E27" s="409"/>
      <c r="F27" s="24"/>
      <c r="G27" s="24"/>
    </row>
    <row r="28" spans="1:7" ht="18.75">
      <c r="A28" s="68"/>
      <c r="B28" s="209"/>
      <c r="C28" s="410"/>
      <c r="D28" s="410"/>
      <c r="E28" s="411"/>
      <c r="F28" s="68"/>
      <c r="G28" s="68"/>
    </row>
    <row r="29" spans="1:7" ht="18.75">
      <c r="A29" s="17"/>
      <c r="B29" s="213" t="s">
        <v>618</v>
      </c>
      <c r="C29" s="392">
        <f>C13+C22+C25</f>
        <v>54117400</v>
      </c>
      <c r="D29" s="214">
        <f>D13+D22+D25</f>
        <v>47680578.870000005</v>
      </c>
      <c r="E29" s="214">
        <f>E13+E22+E25</f>
        <v>5228300</v>
      </c>
      <c r="F29" s="398">
        <f>F13+F22+F25</f>
        <v>1208521.1300000001</v>
      </c>
      <c r="G29" s="214">
        <f>G13+G22+G25</f>
        <v>6436821.13</v>
      </c>
    </row>
    <row r="31" ht="21">
      <c r="B31" s="49"/>
    </row>
  </sheetData>
  <sheetProtection/>
  <mergeCells count="2">
    <mergeCell ref="A1:F1"/>
    <mergeCell ref="A2:F2"/>
  </mergeCells>
  <printOptions/>
  <pageMargins left="0.16" right="0.23" top="0.75" bottom="0.75" header="0.3" footer="0.3"/>
  <pageSetup horizontalDpi="600" verticalDpi="600" orientation="portrait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1">
      <selection activeCell="B13" sqref="B13"/>
    </sheetView>
  </sheetViews>
  <sheetFormatPr defaultColWidth="9.140625" defaultRowHeight="12.75"/>
  <cols>
    <col min="1" max="1" width="5.421875" style="13" customWidth="1"/>
    <col min="2" max="2" width="41.421875" style="13" customWidth="1"/>
    <col min="3" max="3" width="16.421875" style="91" customWidth="1"/>
    <col min="4" max="4" width="14.8515625" style="91" customWidth="1"/>
    <col min="5" max="16384" width="9.140625" style="13" customWidth="1"/>
  </cols>
  <sheetData>
    <row r="1" spans="1:4" ht="21">
      <c r="A1" s="673" t="s">
        <v>641</v>
      </c>
      <c r="B1" s="673"/>
      <c r="C1" s="673"/>
      <c r="D1" s="673"/>
    </row>
    <row r="2" spans="1:4" ht="21">
      <c r="A2" s="673" t="s">
        <v>622</v>
      </c>
      <c r="B2" s="673"/>
      <c r="C2" s="673"/>
      <c r="D2" s="673"/>
    </row>
    <row r="3" spans="1:4" ht="15" customHeight="1">
      <c r="A3" s="49"/>
      <c r="B3" s="49"/>
      <c r="C3" s="170"/>
      <c r="D3" s="170"/>
    </row>
    <row r="4" spans="1:4" ht="29.25" customHeight="1">
      <c r="A4" s="188" t="s">
        <v>6</v>
      </c>
      <c r="B4" s="188" t="s">
        <v>4</v>
      </c>
      <c r="C4" s="376" t="s">
        <v>25</v>
      </c>
      <c r="D4" s="376" t="s">
        <v>3</v>
      </c>
    </row>
    <row r="5" spans="1:4" ht="21">
      <c r="A5" s="377"/>
      <c r="B5" s="377" t="s">
        <v>642</v>
      </c>
      <c r="C5" s="378"/>
      <c r="D5" s="379"/>
    </row>
    <row r="6" spans="1:4" ht="21">
      <c r="A6" s="380">
        <v>1</v>
      </c>
      <c r="B6" s="380" t="s">
        <v>623</v>
      </c>
      <c r="C6" s="381"/>
      <c r="D6" s="381"/>
    </row>
    <row r="7" spans="1:4" ht="21">
      <c r="A7" s="380"/>
      <c r="B7" s="380" t="s">
        <v>624</v>
      </c>
      <c r="C7" s="381">
        <v>450000</v>
      </c>
      <c r="D7" s="381"/>
    </row>
    <row r="8" spans="1:4" ht="21">
      <c r="A8" s="380"/>
      <c r="B8" s="380" t="s">
        <v>625</v>
      </c>
      <c r="C8" s="381">
        <v>389000</v>
      </c>
      <c r="D8" s="381"/>
    </row>
    <row r="9" spans="1:4" ht="21">
      <c r="A9" s="380"/>
      <c r="B9" s="380"/>
      <c r="C9" s="381"/>
      <c r="D9" s="381"/>
    </row>
    <row r="10" spans="1:4" ht="21">
      <c r="A10" s="380">
        <v>2</v>
      </c>
      <c r="B10" s="380" t="s">
        <v>626</v>
      </c>
      <c r="C10" s="381">
        <v>266900</v>
      </c>
      <c r="D10" s="381"/>
    </row>
    <row r="11" spans="1:4" ht="21">
      <c r="A11" s="380"/>
      <c r="B11" s="380"/>
      <c r="C11" s="381"/>
      <c r="D11" s="381"/>
    </row>
    <row r="12" spans="1:4" ht="21">
      <c r="A12" s="380"/>
      <c r="B12" s="380" t="s">
        <v>643</v>
      </c>
      <c r="C12" s="381"/>
      <c r="D12" s="381"/>
    </row>
    <row r="13" spans="1:4" ht="21">
      <c r="A13" s="380">
        <v>1</v>
      </c>
      <c r="B13" s="380" t="s">
        <v>627</v>
      </c>
      <c r="C13" s="381"/>
      <c r="D13" s="381"/>
    </row>
    <row r="14" spans="1:4" ht="21">
      <c r="A14" s="380"/>
      <c r="B14" s="380" t="s">
        <v>628</v>
      </c>
      <c r="C14" s="381">
        <v>582000</v>
      </c>
      <c r="D14" s="381"/>
    </row>
    <row r="15" spans="1:4" ht="21">
      <c r="A15" s="380"/>
      <c r="B15" s="380" t="s">
        <v>629</v>
      </c>
      <c r="C15" s="381">
        <v>1104600</v>
      </c>
      <c r="D15" s="381"/>
    </row>
    <row r="16" spans="1:4" ht="21">
      <c r="A16" s="380"/>
      <c r="B16" s="380" t="s">
        <v>630</v>
      </c>
      <c r="C16" s="381">
        <v>615700</v>
      </c>
      <c r="D16" s="381"/>
    </row>
    <row r="17" spans="1:4" ht="21">
      <c r="A17" s="380"/>
      <c r="B17" s="380" t="s">
        <v>631</v>
      </c>
      <c r="C17" s="381">
        <v>490900</v>
      </c>
      <c r="D17" s="381"/>
    </row>
    <row r="18" spans="1:4" ht="21">
      <c r="A18" s="380"/>
      <c r="B18" s="380" t="s">
        <v>632</v>
      </c>
      <c r="C18" s="381">
        <v>434000</v>
      </c>
      <c r="D18" s="381"/>
    </row>
    <row r="19" spans="1:4" ht="21">
      <c r="A19" s="380"/>
      <c r="B19" s="380"/>
      <c r="C19" s="381"/>
      <c r="D19" s="381"/>
    </row>
    <row r="20" spans="1:4" ht="21">
      <c r="A20" s="380">
        <v>2</v>
      </c>
      <c r="B20" s="380" t="s">
        <v>633</v>
      </c>
      <c r="C20" s="381"/>
      <c r="D20" s="381"/>
    </row>
    <row r="21" spans="1:4" ht="21">
      <c r="A21" s="380"/>
      <c r="B21" s="380" t="s">
        <v>634</v>
      </c>
      <c r="C21" s="381">
        <v>805000</v>
      </c>
      <c r="D21" s="381"/>
    </row>
    <row r="22" spans="1:4" ht="21">
      <c r="A22" s="380"/>
      <c r="B22" s="380" t="s">
        <v>629</v>
      </c>
      <c r="C22" s="381">
        <v>1025000</v>
      </c>
      <c r="D22" s="381"/>
    </row>
    <row r="23" spans="1:4" ht="21">
      <c r="A23" s="380"/>
      <c r="B23" s="380" t="s">
        <v>635</v>
      </c>
      <c r="C23" s="381">
        <v>560000</v>
      </c>
      <c r="D23" s="381"/>
    </row>
    <row r="24" spans="1:4" ht="21">
      <c r="A24" s="380"/>
      <c r="B24" s="380"/>
      <c r="C24" s="381"/>
      <c r="D24" s="381"/>
    </row>
    <row r="25" spans="1:4" ht="21">
      <c r="A25" s="380">
        <v>3</v>
      </c>
      <c r="B25" s="380" t="s">
        <v>636</v>
      </c>
      <c r="C25" s="381"/>
      <c r="D25" s="381"/>
    </row>
    <row r="26" spans="1:4" ht="21">
      <c r="A26" s="380"/>
      <c r="B26" s="380" t="s">
        <v>628</v>
      </c>
      <c r="C26" s="381">
        <v>582100</v>
      </c>
      <c r="D26" s="381"/>
    </row>
    <row r="27" spans="1:4" ht="21">
      <c r="A27" s="380"/>
      <c r="B27" s="380" t="s">
        <v>637</v>
      </c>
      <c r="C27" s="381">
        <v>858800</v>
      </c>
      <c r="D27" s="381"/>
    </row>
    <row r="28" spans="1:4" ht="21">
      <c r="A28" s="380"/>
      <c r="B28" s="380" t="s">
        <v>630</v>
      </c>
      <c r="C28" s="381">
        <v>616600</v>
      </c>
      <c r="D28" s="381"/>
    </row>
    <row r="29" spans="1:4" ht="21">
      <c r="A29" s="380"/>
      <c r="B29" s="380" t="s">
        <v>631</v>
      </c>
      <c r="C29" s="381">
        <v>490000</v>
      </c>
      <c r="D29" s="381"/>
    </row>
    <row r="30" spans="1:4" ht="21">
      <c r="A30" s="380"/>
      <c r="B30" s="380" t="s">
        <v>632</v>
      </c>
      <c r="C30" s="381">
        <v>410800</v>
      </c>
      <c r="D30" s="381"/>
    </row>
    <row r="31" spans="1:4" ht="21">
      <c r="A31" s="380"/>
      <c r="B31" s="380"/>
      <c r="C31" s="381"/>
      <c r="D31" s="381"/>
    </row>
    <row r="32" spans="1:4" ht="21">
      <c r="A32" s="382"/>
      <c r="B32" s="383"/>
      <c r="C32" s="384"/>
      <c r="D32" s="385"/>
    </row>
    <row r="33" spans="1:4" ht="21">
      <c r="A33" s="386"/>
      <c r="B33" s="386" t="s">
        <v>638</v>
      </c>
      <c r="C33" s="172">
        <f>SUM(C7:C30)</f>
        <v>9681400</v>
      </c>
      <c r="D33" s="387"/>
    </row>
  </sheetData>
  <sheetProtection/>
  <mergeCells count="2">
    <mergeCell ref="A1:D1"/>
    <mergeCell ref="A2:D2"/>
  </mergeCells>
  <printOptions/>
  <pageMargins left="1.16" right="0.15" top="0.75" bottom="0.75" header="0.3" footer="0.3"/>
  <pageSetup horizontalDpi="600" verticalDpi="600" orientation="portrait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5.421875" style="13" customWidth="1"/>
    <col min="2" max="2" width="41.421875" style="13" customWidth="1"/>
    <col min="3" max="3" width="16.421875" style="91" customWidth="1"/>
    <col min="4" max="4" width="20.7109375" style="91" customWidth="1"/>
    <col min="5" max="16384" width="9.140625" style="13" customWidth="1"/>
  </cols>
  <sheetData>
    <row r="1" spans="1:4" ht="21">
      <c r="A1" s="673" t="s">
        <v>641</v>
      </c>
      <c r="B1" s="673"/>
      <c r="C1" s="673"/>
      <c r="D1" s="673"/>
    </row>
    <row r="2" spans="1:4" ht="21">
      <c r="A2" s="673" t="s">
        <v>622</v>
      </c>
      <c r="B2" s="673"/>
      <c r="C2" s="673"/>
      <c r="D2" s="673"/>
    </row>
    <row r="3" spans="1:4" ht="15" customHeight="1">
      <c r="A3" s="49"/>
      <c r="B3" s="49"/>
      <c r="C3" s="170"/>
      <c r="D3" s="170"/>
    </row>
    <row r="4" spans="1:4" ht="29.25" customHeight="1">
      <c r="A4" s="21" t="s">
        <v>6</v>
      </c>
      <c r="B4" s="21" t="s">
        <v>4</v>
      </c>
      <c r="C4" s="92" t="s">
        <v>25</v>
      </c>
      <c r="D4" s="92" t="s">
        <v>694</v>
      </c>
    </row>
    <row r="5" spans="1:4" ht="18.75">
      <c r="A5" s="23"/>
      <c r="B5" s="23" t="s">
        <v>639</v>
      </c>
      <c r="C5" s="93"/>
      <c r="D5" s="371"/>
    </row>
    <row r="6" spans="1:4" ht="18.75">
      <c r="A6" s="24">
        <v>1</v>
      </c>
      <c r="B6" s="24" t="s">
        <v>623</v>
      </c>
      <c r="C6" s="95"/>
      <c r="D6" s="95"/>
    </row>
    <row r="7" spans="1:4" ht="18.75">
      <c r="A7" s="24"/>
      <c r="B7" s="24" t="s">
        <v>624</v>
      </c>
      <c r="C7" s="95">
        <v>450000</v>
      </c>
      <c r="D7" s="95" t="s">
        <v>644</v>
      </c>
    </row>
    <row r="8" spans="1:4" ht="18.75">
      <c r="A8" s="24"/>
      <c r="B8" s="24" t="s">
        <v>625</v>
      </c>
      <c r="C8" s="95">
        <v>389000</v>
      </c>
      <c r="D8" s="95" t="s">
        <v>645</v>
      </c>
    </row>
    <row r="9" spans="1:4" ht="18.75">
      <c r="A9" s="24"/>
      <c r="B9" s="24"/>
      <c r="C9" s="95"/>
      <c r="D9" s="95"/>
    </row>
    <row r="10" spans="1:4" ht="18.75">
      <c r="A10" s="24">
        <v>2</v>
      </c>
      <c r="B10" s="24" t="s">
        <v>626</v>
      </c>
      <c r="C10" s="95">
        <v>266900</v>
      </c>
      <c r="D10" s="95" t="s">
        <v>646</v>
      </c>
    </row>
    <row r="11" spans="1:4" ht="18.75">
      <c r="A11" s="24"/>
      <c r="B11" s="24"/>
      <c r="C11" s="95"/>
      <c r="D11" s="95"/>
    </row>
    <row r="12" spans="1:4" ht="18.75">
      <c r="A12" s="24"/>
      <c r="B12" s="24" t="s">
        <v>640</v>
      </c>
      <c r="C12" s="95"/>
      <c r="D12" s="95"/>
    </row>
    <row r="13" spans="1:4" ht="18.75">
      <c r="A13" s="24">
        <v>1</v>
      </c>
      <c r="B13" s="24" t="s">
        <v>627</v>
      </c>
      <c r="C13" s="95"/>
      <c r="D13" s="95"/>
    </row>
    <row r="14" spans="1:4" ht="18.75">
      <c r="A14" s="24"/>
      <c r="B14" s="24" t="s">
        <v>628</v>
      </c>
      <c r="C14" s="95">
        <v>582000</v>
      </c>
      <c r="D14" s="95" t="s">
        <v>647</v>
      </c>
    </row>
    <row r="15" spans="1:4" ht="18.75">
      <c r="A15" s="24"/>
      <c r="B15" s="24" t="s">
        <v>629</v>
      </c>
      <c r="C15" s="95">
        <v>1104600</v>
      </c>
      <c r="D15" s="95" t="s">
        <v>648</v>
      </c>
    </row>
    <row r="16" spans="1:4" ht="18.75">
      <c r="A16" s="24"/>
      <c r="B16" s="24" t="s">
        <v>630</v>
      </c>
      <c r="C16" s="95">
        <v>615700</v>
      </c>
      <c r="D16" s="95" t="s">
        <v>648</v>
      </c>
    </row>
    <row r="17" spans="1:4" ht="18.75">
      <c r="A17" s="24"/>
      <c r="B17" s="24" t="s">
        <v>631</v>
      </c>
      <c r="C17" s="95">
        <v>490900</v>
      </c>
      <c r="D17" s="95" t="s">
        <v>648</v>
      </c>
    </row>
    <row r="18" spans="1:4" ht="18.75">
      <c r="A18" s="24"/>
      <c r="B18" s="24" t="s">
        <v>632</v>
      </c>
      <c r="C18" s="95">
        <v>434000</v>
      </c>
      <c r="D18" s="95" t="s">
        <v>649</v>
      </c>
    </row>
    <row r="19" spans="1:4" ht="18.75">
      <c r="A19" s="24"/>
      <c r="B19" s="24"/>
      <c r="C19" s="95"/>
      <c r="D19" s="95"/>
    </row>
    <row r="20" spans="1:4" ht="18.75">
      <c r="A20" s="24">
        <v>2</v>
      </c>
      <c r="B20" s="24" t="s">
        <v>633</v>
      </c>
      <c r="C20" s="95"/>
      <c r="D20" s="95"/>
    </row>
    <row r="21" spans="1:4" ht="18.75">
      <c r="A21" s="24"/>
      <c r="B21" s="24" t="s">
        <v>634</v>
      </c>
      <c r="C21" s="95">
        <v>805000</v>
      </c>
      <c r="D21" s="95" t="s">
        <v>651</v>
      </c>
    </row>
    <row r="22" spans="1:4" ht="18.75">
      <c r="A22" s="24"/>
      <c r="B22" s="24" t="s">
        <v>629</v>
      </c>
      <c r="C22" s="95">
        <v>1025000</v>
      </c>
      <c r="D22" s="95" t="s">
        <v>650</v>
      </c>
    </row>
    <row r="23" spans="1:4" ht="18.75">
      <c r="A23" s="24"/>
      <c r="B23" s="24" t="s">
        <v>635</v>
      </c>
      <c r="C23" s="95">
        <v>560000</v>
      </c>
      <c r="D23" s="95" t="s">
        <v>650</v>
      </c>
    </row>
    <row r="24" spans="1:4" ht="18.75">
      <c r="A24" s="24"/>
      <c r="B24" s="24"/>
      <c r="C24" s="95"/>
      <c r="D24" s="95"/>
    </row>
    <row r="25" spans="1:4" ht="18.75">
      <c r="A25" s="24">
        <v>3</v>
      </c>
      <c r="B25" s="24" t="s">
        <v>636</v>
      </c>
      <c r="C25" s="95"/>
      <c r="D25" s="95"/>
    </row>
    <row r="26" spans="1:4" ht="18.75">
      <c r="A26" s="24"/>
      <c r="B26" s="24" t="s">
        <v>628</v>
      </c>
      <c r="C26" s="95">
        <v>582100</v>
      </c>
      <c r="D26" s="95" t="s">
        <v>653</v>
      </c>
    </row>
    <row r="27" spans="1:4" ht="18.75">
      <c r="A27" s="24"/>
      <c r="B27" s="24" t="s">
        <v>637</v>
      </c>
      <c r="C27" s="95">
        <v>858800</v>
      </c>
      <c r="D27" s="95" t="s">
        <v>655</v>
      </c>
    </row>
    <row r="28" spans="1:4" ht="18.75">
      <c r="A28" s="24"/>
      <c r="B28" s="24" t="s">
        <v>630</v>
      </c>
      <c r="C28" s="95">
        <v>616600</v>
      </c>
      <c r="D28" s="95" t="s">
        <v>652</v>
      </c>
    </row>
    <row r="29" spans="1:4" ht="18.75">
      <c r="A29" s="24"/>
      <c r="B29" s="24" t="s">
        <v>631</v>
      </c>
      <c r="C29" s="95">
        <v>490000</v>
      </c>
      <c r="D29" s="95" t="s">
        <v>652</v>
      </c>
    </row>
    <row r="30" spans="1:4" ht="18.75">
      <c r="A30" s="24"/>
      <c r="B30" s="24" t="s">
        <v>632</v>
      </c>
      <c r="C30" s="95">
        <v>410800</v>
      </c>
      <c r="D30" s="95" t="s">
        <v>654</v>
      </c>
    </row>
    <row r="31" spans="1:4" ht="18.75">
      <c r="A31" s="24"/>
      <c r="B31" s="24"/>
      <c r="C31" s="95"/>
      <c r="D31" s="95"/>
    </row>
    <row r="32" spans="1:4" ht="18.75">
      <c r="A32" s="114"/>
      <c r="B32" s="374"/>
      <c r="C32" s="111"/>
      <c r="D32" s="115"/>
    </row>
    <row r="33" spans="1:4" ht="18.75">
      <c r="A33" s="17"/>
      <c r="B33" s="17" t="s">
        <v>638</v>
      </c>
      <c r="C33" s="113">
        <f>SUM(C7:C30)</f>
        <v>9681400</v>
      </c>
      <c r="D33" s="143"/>
    </row>
  </sheetData>
  <sheetProtection/>
  <mergeCells count="2">
    <mergeCell ref="A1:D1"/>
    <mergeCell ref="A2:D2"/>
  </mergeCells>
  <printOptions/>
  <pageMargins left="1.16" right="0.15" top="0.75" bottom="0.75" header="0.3" footer="0.3"/>
  <pageSetup horizontalDpi="600" verticalDpi="600" orientation="portrait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5.421875" style="13" customWidth="1"/>
    <col min="2" max="2" width="41.421875" style="13" customWidth="1"/>
    <col min="3" max="3" width="16.421875" style="91" customWidth="1"/>
    <col min="4" max="4" width="20.7109375" style="91" customWidth="1"/>
    <col min="5" max="16384" width="9.140625" style="13" customWidth="1"/>
  </cols>
  <sheetData>
    <row r="1" spans="1:4" ht="21">
      <c r="A1" s="673" t="s">
        <v>641</v>
      </c>
      <c r="B1" s="673"/>
      <c r="C1" s="673"/>
      <c r="D1" s="673"/>
    </row>
    <row r="2" spans="1:4" ht="21">
      <c r="A2" s="673" t="s">
        <v>717</v>
      </c>
      <c r="B2" s="673"/>
      <c r="C2" s="673"/>
      <c r="D2" s="673"/>
    </row>
    <row r="3" spans="1:4" ht="15" customHeight="1">
      <c r="A3" s="49"/>
      <c r="B3" s="49"/>
      <c r="C3" s="170"/>
      <c r="D3" s="170"/>
    </row>
    <row r="4" spans="1:4" ht="29.25" customHeight="1">
      <c r="A4" s="21" t="s">
        <v>6</v>
      </c>
      <c r="B4" s="21" t="s">
        <v>4</v>
      </c>
      <c r="C4" s="92" t="s">
        <v>25</v>
      </c>
      <c r="D4" s="92" t="s">
        <v>694</v>
      </c>
    </row>
    <row r="5" spans="1:4" ht="18.75">
      <c r="A5" s="24"/>
      <c r="B5" s="24" t="s">
        <v>640</v>
      </c>
      <c r="C5" s="95"/>
      <c r="D5" s="95"/>
    </row>
    <row r="6" spans="1:4" ht="18.75">
      <c r="A6" s="24">
        <v>1</v>
      </c>
      <c r="B6" s="24" t="s">
        <v>627</v>
      </c>
      <c r="C6" s="95"/>
      <c r="D6" s="95"/>
    </row>
    <row r="7" spans="1:4" ht="18.75">
      <c r="A7" s="24"/>
      <c r="B7" s="24" t="s">
        <v>628</v>
      </c>
      <c r="C7" s="95">
        <v>582000</v>
      </c>
      <c r="D7" s="95" t="s">
        <v>647</v>
      </c>
    </row>
    <row r="8" spans="1:4" ht="18.75">
      <c r="A8" s="24"/>
      <c r="B8" s="24" t="s">
        <v>629</v>
      </c>
      <c r="C8" s="95">
        <v>1104600</v>
      </c>
      <c r="D8" s="95" t="s">
        <v>648</v>
      </c>
    </row>
    <row r="9" spans="1:4" ht="18.75">
      <c r="A9" s="24"/>
      <c r="B9" s="24" t="s">
        <v>630</v>
      </c>
      <c r="C9" s="95">
        <v>615700</v>
      </c>
      <c r="D9" s="95" t="s">
        <v>648</v>
      </c>
    </row>
    <row r="10" spans="1:4" ht="18.75">
      <c r="A10" s="24"/>
      <c r="B10" s="24" t="s">
        <v>631</v>
      </c>
      <c r="C10" s="111">
        <v>490900</v>
      </c>
      <c r="D10" s="95" t="s">
        <v>648</v>
      </c>
    </row>
    <row r="11" spans="1:4" ht="18.75">
      <c r="A11" s="24"/>
      <c r="B11" s="24" t="s">
        <v>703</v>
      </c>
      <c r="C11" s="113">
        <f>SUM(C7:C10)</f>
        <v>2793200</v>
      </c>
      <c r="D11" s="95"/>
    </row>
    <row r="12" spans="1:4" ht="18.75">
      <c r="A12" s="24"/>
      <c r="B12" s="24"/>
      <c r="C12" s="112"/>
      <c r="D12" s="95"/>
    </row>
    <row r="13" spans="1:4" ht="18.75">
      <c r="A13" s="24">
        <v>2</v>
      </c>
      <c r="B13" s="24" t="s">
        <v>633</v>
      </c>
      <c r="C13" s="95"/>
      <c r="D13" s="95"/>
    </row>
    <row r="14" spans="1:4" ht="18.75">
      <c r="A14" s="24"/>
      <c r="B14" s="24" t="s">
        <v>634</v>
      </c>
      <c r="C14" s="95">
        <v>805000</v>
      </c>
      <c r="D14" s="95" t="s">
        <v>651</v>
      </c>
    </row>
    <row r="15" spans="1:4" ht="18.75">
      <c r="A15" s="24"/>
      <c r="B15" s="24" t="s">
        <v>629</v>
      </c>
      <c r="C15" s="95">
        <v>1025000</v>
      </c>
      <c r="D15" s="95" t="s">
        <v>650</v>
      </c>
    </row>
    <row r="16" spans="1:4" ht="18.75">
      <c r="A16" s="24"/>
      <c r="B16" s="24" t="s">
        <v>635</v>
      </c>
      <c r="C16" s="111">
        <v>560000</v>
      </c>
      <c r="D16" s="95" t="s">
        <v>650</v>
      </c>
    </row>
    <row r="17" spans="1:4" ht="18.75">
      <c r="A17" s="24"/>
      <c r="B17" s="24" t="s">
        <v>703</v>
      </c>
      <c r="C17" s="113">
        <f>SUM(C14:C16)</f>
        <v>2390000</v>
      </c>
      <c r="D17" s="95"/>
    </row>
    <row r="18" spans="1:4" ht="18.75">
      <c r="A18" s="24">
        <v>3</v>
      </c>
      <c r="B18" s="24" t="s">
        <v>636</v>
      </c>
      <c r="C18" s="112"/>
      <c r="D18" s="95"/>
    </row>
    <row r="19" spans="1:4" ht="18.75">
      <c r="A19" s="24"/>
      <c r="B19" s="24" t="s">
        <v>628</v>
      </c>
      <c r="C19" s="95">
        <v>582100</v>
      </c>
      <c r="D19" s="95" t="s">
        <v>653</v>
      </c>
    </row>
    <row r="20" spans="1:4" ht="18.75">
      <c r="A20" s="24"/>
      <c r="B20" s="24" t="s">
        <v>637</v>
      </c>
      <c r="C20" s="95">
        <v>858800</v>
      </c>
      <c r="D20" s="95" t="s">
        <v>655</v>
      </c>
    </row>
    <row r="21" spans="1:4" ht="18.75">
      <c r="A21" s="24"/>
      <c r="B21" s="24" t="s">
        <v>630</v>
      </c>
      <c r="C21" s="95">
        <v>616600</v>
      </c>
      <c r="D21" s="95" t="s">
        <v>652</v>
      </c>
    </row>
    <row r="22" spans="1:4" ht="18.75">
      <c r="A22" s="24"/>
      <c r="B22" s="24" t="s">
        <v>631</v>
      </c>
      <c r="C22" s="95">
        <v>490000</v>
      </c>
      <c r="D22" s="95" t="s">
        <v>652</v>
      </c>
    </row>
    <row r="23" spans="1:4" ht="18.75">
      <c r="A23" s="24"/>
      <c r="B23" s="24" t="s">
        <v>632</v>
      </c>
      <c r="C23" s="111">
        <v>410800</v>
      </c>
      <c r="D23" s="95" t="s">
        <v>654</v>
      </c>
    </row>
    <row r="24" spans="1:4" ht="18.75">
      <c r="A24" s="24"/>
      <c r="B24" s="24" t="s">
        <v>703</v>
      </c>
      <c r="C24" s="113">
        <f>SUM(C19:C23)</f>
        <v>2958300</v>
      </c>
      <c r="D24" s="95"/>
    </row>
    <row r="25" spans="1:4" ht="18.75">
      <c r="A25" s="114"/>
      <c r="B25" s="374"/>
      <c r="C25" s="115"/>
      <c r="D25" s="115"/>
    </row>
    <row r="26" spans="1:4" ht="18.75">
      <c r="A26" s="17"/>
      <c r="B26" s="17" t="s">
        <v>638</v>
      </c>
      <c r="C26" s="113">
        <f>C11+C17+C24</f>
        <v>8141500</v>
      </c>
      <c r="D26" s="143"/>
    </row>
  </sheetData>
  <sheetProtection/>
  <mergeCells count="2">
    <mergeCell ref="A1:D1"/>
    <mergeCell ref="A2:D2"/>
  </mergeCells>
  <printOptions/>
  <pageMargins left="1.16" right="0.15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2"/>
  <sheetViews>
    <sheetView zoomScalePageLayoutView="0" workbookViewId="0" topLeftCell="A1">
      <selection activeCell="H16" sqref="H16"/>
    </sheetView>
  </sheetViews>
  <sheetFormatPr defaultColWidth="9.140625" defaultRowHeight="12.75"/>
  <cols>
    <col min="1" max="1" width="7.28125" style="196" customWidth="1"/>
    <col min="2" max="2" width="7.8515625" style="196" bestFit="1" customWidth="1"/>
    <col min="3" max="3" width="28.8515625" style="196" customWidth="1"/>
    <col min="4" max="4" width="10.7109375" style="196" customWidth="1"/>
    <col min="5" max="5" width="11.28125" style="196" customWidth="1"/>
    <col min="6" max="6" width="9.57421875" style="196" customWidth="1"/>
    <col min="7" max="7" width="11.140625" style="196" customWidth="1"/>
    <col min="8" max="8" width="9.8515625" style="196" customWidth="1"/>
    <col min="9" max="9" width="10.57421875" style="196" customWidth="1"/>
    <col min="10" max="10" width="9.140625" style="196" customWidth="1"/>
    <col min="11" max="11" width="14.00390625" style="211" customWidth="1"/>
    <col min="12" max="12" width="11.8515625" style="196" customWidth="1"/>
    <col min="13" max="13" width="11.28125" style="196" customWidth="1"/>
    <col min="14" max="14" width="11.00390625" style="196" customWidth="1"/>
    <col min="15" max="16384" width="9.140625" style="196" customWidth="1"/>
  </cols>
  <sheetData>
    <row r="1" spans="1:8" ht="17.25">
      <c r="A1" s="658" t="s">
        <v>780</v>
      </c>
      <c r="B1" s="658"/>
      <c r="C1" s="658"/>
      <c r="D1" s="658"/>
      <c r="E1" s="658"/>
      <c r="F1" s="658"/>
      <c r="G1" s="658"/>
      <c r="H1" s="658"/>
    </row>
    <row r="2" spans="1:8" ht="17.25">
      <c r="A2" s="658" t="s">
        <v>1274</v>
      </c>
      <c r="B2" s="658"/>
      <c r="C2" s="658"/>
      <c r="D2" s="658"/>
      <c r="E2" s="658"/>
      <c r="F2" s="658"/>
      <c r="G2" s="658"/>
      <c r="H2" s="658"/>
    </row>
    <row r="3" spans="1:8" ht="17.25">
      <c r="A3" s="297" t="s">
        <v>402</v>
      </c>
      <c r="B3" s="297"/>
      <c r="C3" s="297"/>
      <c r="D3" s="297"/>
      <c r="E3" s="461"/>
      <c r="F3" s="297"/>
      <c r="G3" s="298" t="s">
        <v>434</v>
      </c>
      <c r="H3" s="298" t="s">
        <v>435</v>
      </c>
    </row>
    <row r="4" spans="1:8" ht="17.25">
      <c r="A4" s="462" t="s">
        <v>30</v>
      </c>
      <c r="B4" s="462" t="s">
        <v>16</v>
      </c>
      <c r="C4" s="463" t="s">
        <v>4</v>
      </c>
      <c r="D4" s="299" t="s">
        <v>29</v>
      </c>
      <c r="E4" s="299" t="s">
        <v>1</v>
      </c>
      <c r="F4" s="299" t="s">
        <v>85</v>
      </c>
      <c r="G4" s="300" t="s">
        <v>2</v>
      </c>
      <c r="H4" s="301" t="s">
        <v>3</v>
      </c>
    </row>
    <row r="5" spans="1:8" ht="17.25">
      <c r="A5" s="302"/>
      <c r="B5" s="302"/>
      <c r="C5" s="303"/>
      <c r="D5" s="304" t="s">
        <v>0</v>
      </c>
      <c r="E5" s="304"/>
      <c r="F5" s="304" t="s">
        <v>86</v>
      </c>
      <c r="G5" s="305"/>
      <c r="H5" s="464" t="s">
        <v>547</v>
      </c>
    </row>
    <row r="6" spans="1:8" ht="17.25">
      <c r="A6" s="306" t="s">
        <v>785</v>
      </c>
      <c r="B6" s="307" t="s">
        <v>784</v>
      </c>
      <c r="C6" s="177" t="s">
        <v>787</v>
      </c>
      <c r="D6" s="179"/>
      <c r="E6" s="179"/>
      <c r="F6" s="179"/>
      <c r="G6" s="308"/>
      <c r="H6" s="309"/>
    </row>
    <row r="7" spans="1:8" ht="17.25">
      <c r="A7" s="307" t="s">
        <v>1011</v>
      </c>
      <c r="B7" s="307" t="s">
        <v>1012</v>
      </c>
      <c r="C7" s="181" t="s">
        <v>136</v>
      </c>
      <c r="D7" s="310">
        <v>135000</v>
      </c>
      <c r="E7" s="310">
        <v>135000</v>
      </c>
      <c r="F7" s="310"/>
      <c r="G7" s="311">
        <f>D7-E7-F7</f>
        <v>0</v>
      </c>
      <c r="H7" s="309"/>
    </row>
    <row r="8" spans="1:12" ht="17.25">
      <c r="A8" s="319"/>
      <c r="B8" s="307"/>
      <c r="C8" s="181"/>
      <c r="D8" s="310"/>
      <c r="E8" s="310"/>
      <c r="F8" s="310"/>
      <c r="G8" s="311"/>
      <c r="H8" s="309"/>
      <c r="I8" s="485"/>
      <c r="J8" s="199"/>
      <c r="K8" s="247"/>
      <c r="L8" s="199"/>
    </row>
    <row r="9" spans="1:8" ht="17.25">
      <c r="A9" s="319"/>
      <c r="B9" s="307"/>
      <c r="C9" s="177" t="s">
        <v>788</v>
      </c>
      <c r="D9" s="310"/>
      <c r="E9" s="310"/>
      <c r="F9" s="310"/>
      <c r="G9" s="311"/>
      <c r="H9" s="309"/>
    </row>
    <row r="10" spans="1:8" ht="17.25">
      <c r="A10" s="306" t="s">
        <v>961</v>
      </c>
      <c r="B10" s="307" t="s">
        <v>965</v>
      </c>
      <c r="C10" s="121" t="s">
        <v>302</v>
      </c>
      <c r="D10" s="310">
        <v>100000</v>
      </c>
      <c r="E10" s="310">
        <v>100000</v>
      </c>
      <c r="F10" s="310"/>
      <c r="G10" s="311">
        <f>D10-E10-F10</f>
        <v>0</v>
      </c>
      <c r="H10" s="309"/>
    </row>
    <row r="11" spans="1:8" ht="17.25">
      <c r="A11" s="319"/>
      <c r="B11" s="307"/>
      <c r="C11" s="121"/>
      <c r="D11" s="310"/>
      <c r="E11" s="310"/>
      <c r="F11" s="310"/>
      <c r="G11" s="311"/>
      <c r="H11" s="309"/>
    </row>
    <row r="12" spans="1:8" ht="17.25">
      <c r="A12" s="319"/>
      <c r="B12" s="307"/>
      <c r="C12" s="121"/>
      <c r="D12" s="310"/>
      <c r="E12" s="310"/>
      <c r="F12" s="310"/>
      <c r="G12" s="311"/>
      <c r="H12" s="309"/>
    </row>
    <row r="13" spans="1:8" ht="17.25">
      <c r="A13" s="319"/>
      <c r="B13" s="307"/>
      <c r="C13" s="177" t="s">
        <v>789</v>
      </c>
      <c r="D13" s="310"/>
      <c r="E13" s="310"/>
      <c r="F13" s="310"/>
      <c r="G13" s="311"/>
      <c r="H13" s="309"/>
    </row>
    <row r="14" spans="1:8" ht="17.25">
      <c r="A14" s="307" t="s">
        <v>1011</v>
      </c>
      <c r="B14" s="307" t="s">
        <v>1013</v>
      </c>
      <c r="C14" s="121" t="s">
        <v>790</v>
      </c>
      <c r="D14" s="310">
        <v>100000</v>
      </c>
      <c r="E14" s="310">
        <v>100000</v>
      </c>
      <c r="F14" s="310"/>
      <c r="G14" s="311">
        <f>D14-E14-F14</f>
        <v>0</v>
      </c>
      <c r="H14" s="309"/>
    </row>
    <row r="15" spans="1:8" ht="17.25">
      <c r="A15" s="319"/>
      <c r="B15" s="307"/>
      <c r="C15" s="121"/>
      <c r="D15" s="310"/>
      <c r="E15" s="310"/>
      <c r="F15" s="310"/>
      <c r="G15" s="311"/>
      <c r="H15" s="309"/>
    </row>
    <row r="16" spans="1:8" ht="17.25">
      <c r="A16" s="306"/>
      <c r="B16" s="307"/>
      <c r="C16" s="177" t="s">
        <v>874</v>
      </c>
      <c r="D16" s="310"/>
      <c r="E16" s="310"/>
      <c r="F16" s="310"/>
      <c r="G16" s="311"/>
      <c r="H16" s="309"/>
    </row>
    <row r="17" spans="1:8" ht="17.25">
      <c r="A17" s="306" t="s">
        <v>1188</v>
      </c>
      <c r="B17" s="307" t="s">
        <v>1189</v>
      </c>
      <c r="C17" s="121" t="s">
        <v>791</v>
      </c>
      <c r="D17" s="310">
        <v>150000</v>
      </c>
      <c r="E17" s="310">
        <v>150000</v>
      </c>
      <c r="F17" s="310"/>
      <c r="G17" s="311">
        <f>D17-E17-F17</f>
        <v>0</v>
      </c>
      <c r="H17" s="309"/>
    </row>
    <row r="18" spans="1:8" ht="17.25">
      <c r="A18" s="306"/>
      <c r="B18" s="307"/>
      <c r="C18" s="121"/>
      <c r="D18" s="310"/>
      <c r="E18" s="310"/>
      <c r="F18" s="310"/>
      <c r="G18" s="311"/>
      <c r="H18" s="309"/>
    </row>
    <row r="19" spans="1:8" ht="17.25">
      <c r="A19" s="306"/>
      <c r="B19" s="307"/>
      <c r="C19" s="177" t="s">
        <v>792</v>
      </c>
      <c r="D19" s="310"/>
      <c r="E19" s="310"/>
      <c r="F19" s="310"/>
      <c r="G19" s="311"/>
      <c r="H19" s="309"/>
    </row>
    <row r="20" spans="1:8" ht="17.25">
      <c r="A20" s="306" t="s">
        <v>886</v>
      </c>
      <c r="B20" s="307" t="s">
        <v>891</v>
      </c>
      <c r="C20" s="121" t="s">
        <v>793</v>
      </c>
      <c r="D20" s="310">
        <v>61600</v>
      </c>
      <c r="E20" s="310">
        <v>61600</v>
      </c>
      <c r="F20" s="310"/>
      <c r="G20" s="311">
        <f>D20-E20-F20</f>
        <v>0</v>
      </c>
      <c r="H20" s="309"/>
    </row>
    <row r="21" spans="1:8" ht="17.25">
      <c r="A21" s="306" t="s">
        <v>961</v>
      </c>
      <c r="B21" s="307" t="s">
        <v>964</v>
      </c>
      <c r="C21" s="121" t="s">
        <v>794</v>
      </c>
      <c r="D21" s="310">
        <v>61600</v>
      </c>
      <c r="E21" s="310">
        <v>61600</v>
      </c>
      <c r="F21" s="310"/>
      <c r="G21" s="311">
        <f>D21-E21-F21</f>
        <v>0</v>
      </c>
      <c r="H21" s="309"/>
    </row>
    <row r="22" spans="1:8" ht="17.25">
      <c r="A22" s="306" t="s">
        <v>980</v>
      </c>
      <c r="B22" s="307" t="s">
        <v>984</v>
      </c>
      <c r="C22" s="121" t="s">
        <v>795</v>
      </c>
      <c r="D22" s="310">
        <v>61600</v>
      </c>
      <c r="E22" s="310">
        <v>61600</v>
      </c>
      <c r="F22" s="310"/>
      <c r="G22" s="311">
        <f>D22-E22-F22</f>
        <v>0</v>
      </c>
      <c r="H22" s="309"/>
    </row>
    <row r="23" spans="1:8" ht="17.25">
      <c r="A23" s="306" t="s">
        <v>901</v>
      </c>
      <c r="B23" s="307" t="s">
        <v>902</v>
      </c>
      <c r="C23" s="121" t="s">
        <v>536</v>
      </c>
      <c r="D23" s="310">
        <v>61600</v>
      </c>
      <c r="E23" s="310">
        <v>61600</v>
      </c>
      <c r="F23" s="310"/>
      <c r="G23" s="311">
        <f>D23-E23-F23</f>
        <v>0</v>
      </c>
      <c r="H23" s="309"/>
    </row>
    <row r="24" spans="1:11" ht="17.25">
      <c r="A24" s="306"/>
      <c r="B24" s="307"/>
      <c r="C24" s="121"/>
      <c r="D24" s="310"/>
      <c r="E24" s="310"/>
      <c r="F24" s="310"/>
      <c r="G24" s="311"/>
      <c r="H24" s="309"/>
      <c r="K24" s="211">
        <v>52000</v>
      </c>
    </row>
    <row r="25" spans="1:11" ht="17.25">
      <c r="A25" s="306"/>
      <c r="B25" s="465"/>
      <c r="C25" s="177" t="s">
        <v>796</v>
      </c>
      <c r="D25" s="310"/>
      <c r="E25" s="315"/>
      <c r="F25" s="315"/>
      <c r="G25" s="311"/>
      <c r="H25" s="309"/>
      <c r="K25" s="211">
        <v>24000</v>
      </c>
    </row>
    <row r="26" spans="1:8" ht="17.25">
      <c r="A26" s="319" t="s">
        <v>971</v>
      </c>
      <c r="B26" s="511" t="s">
        <v>973</v>
      </c>
      <c r="C26" s="121" t="s">
        <v>797</v>
      </c>
      <c r="D26" s="310">
        <v>187670</v>
      </c>
      <c r="E26" s="310">
        <v>187670</v>
      </c>
      <c r="F26" s="315"/>
      <c r="G26" s="311">
        <f>D26-E26-F26</f>
        <v>0</v>
      </c>
      <c r="H26" s="309"/>
    </row>
    <row r="27" spans="1:8" ht="17.25">
      <c r="A27" s="306"/>
      <c r="B27" s="312"/>
      <c r="C27" s="313"/>
      <c r="D27" s="314"/>
      <c r="E27" s="315"/>
      <c r="F27" s="314"/>
      <c r="G27" s="311"/>
      <c r="H27" s="309"/>
    </row>
    <row r="28" spans="1:8" ht="17.25">
      <c r="A28" s="306"/>
      <c r="B28" s="312"/>
      <c r="C28" s="278"/>
      <c r="D28" s="316"/>
      <c r="E28" s="316"/>
      <c r="F28" s="466"/>
      <c r="G28" s="317"/>
      <c r="H28" s="318"/>
    </row>
    <row r="29" spans="1:11" ht="18" thickBot="1">
      <c r="A29" s="319"/>
      <c r="B29" s="320"/>
      <c r="C29" s="283" t="s">
        <v>285</v>
      </c>
      <c r="D29" s="296">
        <f>SUM(D6:D28)</f>
        <v>919070</v>
      </c>
      <c r="E29" s="296">
        <f>SUM(E6:E28)</f>
        <v>919070</v>
      </c>
      <c r="F29" s="296">
        <f>SUM(F6:F28)</f>
        <v>0</v>
      </c>
      <c r="G29" s="360">
        <f>D29-E29-F29</f>
        <v>0</v>
      </c>
      <c r="H29" s="309"/>
      <c r="K29" s="247"/>
    </row>
    <row r="30" spans="4:11" ht="18" thickTop="1">
      <c r="D30" s="212"/>
      <c r="J30" s="221"/>
      <c r="K30" s="247"/>
    </row>
    <row r="31" spans="4:10" ht="17.25">
      <c r="D31" s="212"/>
      <c r="E31" s="211"/>
      <c r="F31" s="217"/>
      <c r="G31" s="211"/>
      <c r="J31" s="221"/>
    </row>
    <row r="32" spans="4:13" ht="17.25">
      <c r="D32" s="212"/>
      <c r="E32" s="211"/>
      <c r="G32" s="211"/>
      <c r="J32" s="211"/>
      <c r="M32" s="211"/>
    </row>
    <row r="33" spans="3:13" ht="17.25">
      <c r="C33" s="217"/>
      <c r="E33" s="211"/>
      <c r="G33" s="217"/>
      <c r="M33" s="211"/>
    </row>
    <row r="34" spans="3:15" ht="17.25">
      <c r="C34" s="217"/>
      <c r="E34" s="217"/>
      <c r="G34" s="217"/>
      <c r="M34" s="217"/>
      <c r="O34" s="217"/>
    </row>
    <row r="35" spans="5:15" ht="17.25">
      <c r="E35" s="247"/>
      <c r="F35" s="211"/>
      <c r="G35" s="217"/>
      <c r="M35" s="211"/>
      <c r="N35" s="211"/>
      <c r="O35" s="217"/>
    </row>
    <row r="36" spans="2:15" ht="17.25">
      <c r="B36" s="199"/>
      <c r="C36" s="467"/>
      <c r="D36" s="468"/>
      <c r="E36" s="469"/>
      <c r="G36" s="470"/>
      <c r="O36" s="470"/>
    </row>
    <row r="37" spans="2:5" ht="17.25">
      <c r="B37" s="199"/>
      <c r="C37" s="199"/>
      <c r="D37" s="321"/>
      <c r="E37" s="247"/>
    </row>
    <row r="38" spans="2:15" ht="17.25">
      <c r="B38" s="199"/>
      <c r="C38" s="199"/>
      <c r="D38" s="321"/>
      <c r="E38" s="247"/>
      <c r="G38" s="211"/>
      <c r="O38" s="211"/>
    </row>
    <row r="39" spans="2:7" ht="17.25">
      <c r="B39" s="199"/>
      <c r="C39" s="199"/>
      <c r="D39" s="321"/>
      <c r="E39" s="247"/>
      <c r="G39" s="211"/>
    </row>
    <row r="40" spans="2:5" ht="17.25">
      <c r="B40" s="199"/>
      <c r="C40" s="199"/>
      <c r="D40" s="471"/>
      <c r="E40" s="467"/>
    </row>
    <row r="41" spans="2:5" ht="17.25">
      <c r="B41" s="199"/>
      <c r="C41" s="199"/>
      <c r="D41" s="199"/>
      <c r="E41" s="247"/>
    </row>
    <row r="42" spans="2:5" ht="17.25">
      <c r="B42" s="199"/>
      <c r="C42" s="199"/>
      <c r="D42" s="199"/>
      <c r="E42" s="467"/>
    </row>
  </sheetData>
  <sheetProtection/>
  <mergeCells count="2">
    <mergeCell ref="A1:H1"/>
    <mergeCell ref="A2:H2"/>
  </mergeCells>
  <printOptions/>
  <pageMargins left="0.39" right="0.2755905511811024" top="0.15748031496062992" bottom="0.15748031496062992" header="0.15748031496062992" footer="0.15748031496062992"/>
  <pageSetup horizontalDpi="600" verticalDpi="600" orientation="portrait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5.421875" style="13" customWidth="1"/>
    <col min="2" max="2" width="41.421875" style="13" customWidth="1"/>
    <col min="3" max="3" width="16.421875" style="91" customWidth="1"/>
    <col min="4" max="4" width="20.7109375" style="91" customWidth="1"/>
    <col min="5" max="16384" width="9.140625" style="13" customWidth="1"/>
  </cols>
  <sheetData>
    <row r="1" spans="1:4" ht="21">
      <c r="A1" s="673" t="s">
        <v>732</v>
      </c>
      <c r="B1" s="673"/>
      <c r="C1" s="673"/>
      <c r="D1" s="673"/>
    </row>
    <row r="2" spans="1:4" ht="21">
      <c r="A2" s="673" t="s">
        <v>747</v>
      </c>
      <c r="B2" s="673"/>
      <c r="C2" s="673"/>
      <c r="D2" s="673"/>
    </row>
    <row r="3" spans="1:4" ht="15" customHeight="1">
      <c r="A3" s="49"/>
      <c r="B3" s="49"/>
      <c r="C3" s="170"/>
      <c r="D3" s="170"/>
    </row>
    <row r="4" spans="1:4" ht="29.25" customHeight="1">
      <c r="A4" s="21" t="s">
        <v>6</v>
      </c>
      <c r="B4" s="21" t="s">
        <v>4</v>
      </c>
      <c r="C4" s="92" t="s">
        <v>25</v>
      </c>
      <c r="D4" s="92" t="s">
        <v>694</v>
      </c>
    </row>
    <row r="5" spans="1:4" ht="18.75">
      <c r="A5" s="24"/>
      <c r="B5" s="24" t="s">
        <v>640</v>
      </c>
      <c r="C5" s="95"/>
      <c r="D5" s="95"/>
    </row>
    <row r="6" spans="1:4" ht="18.75">
      <c r="A6" s="24">
        <v>1</v>
      </c>
      <c r="B6" s="24" t="s">
        <v>633</v>
      </c>
      <c r="C6" s="95"/>
      <c r="D6" s="95"/>
    </row>
    <row r="7" spans="1:4" ht="18.75">
      <c r="A7" s="24"/>
      <c r="B7" s="24" t="s">
        <v>634</v>
      </c>
      <c r="C7" s="95">
        <v>805000</v>
      </c>
      <c r="D7" s="95" t="s">
        <v>651</v>
      </c>
    </row>
    <row r="8" spans="1:4" ht="18.75">
      <c r="A8" s="24"/>
      <c r="B8" s="24" t="s">
        <v>629</v>
      </c>
      <c r="C8" s="95">
        <v>717500</v>
      </c>
      <c r="D8" s="95" t="s">
        <v>650</v>
      </c>
    </row>
    <row r="9" spans="1:4" ht="18.75">
      <c r="A9" s="24"/>
      <c r="B9" s="24" t="s">
        <v>635</v>
      </c>
      <c r="C9" s="111">
        <v>560000</v>
      </c>
      <c r="D9" s="95" t="s">
        <v>650</v>
      </c>
    </row>
    <row r="10" spans="1:4" ht="18.75">
      <c r="A10" s="24"/>
      <c r="B10" s="24" t="s">
        <v>703</v>
      </c>
      <c r="C10" s="113">
        <f>SUM(C7:C9)</f>
        <v>2082500</v>
      </c>
      <c r="D10" s="95"/>
    </row>
    <row r="11" spans="1:4" ht="18.75">
      <c r="A11" s="24">
        <v>2</v>
      </c>
      <c r="B11" s="24" t="s">
        <v>636</v>
      </c>
      <c r="C11" s="112"/>
      <c r="D11" s="95"/>
    </row>
    <row r="12" spans="1:4" ht="18.75">
      <c r="A12" s="24"/>
      <c r="B12" s="24" t="s">
        <v>628</v>
      </c>
      <c r="C12" s="95">
        <v>582100</v>
      </c>
      <c r="D12" s="95" t="s">
        <v>653</v>
      </c>
    </row>
    <row r="13" spans="1:4" ht="18.75">
      <c r="A13" s="24"/>
      <c r="B13" s="24"/>
      <c r="C13" s="95"/>
      <c r="D13" s="95"/>
    </row>
    <row r="14" spans="1:4" ht="18.75">
      <c r="A14" s="24"/>
      <c r="B14" s="24" t="s">
        <v>703</v>
      </c>
      <c r="C14" s="113">
        <f>SUM(C12:C13)</f>
        <v>582100</v>
      </c>
      <c r="D14" s="95"/>
    </row>
    <row r="15" spans="1:4" ht="18.75">
      <c r="A15" s="114"/>
      <c r="B15" s="374"/>
      <c r="C15" s="115"/>
      <c r="D15" s="115"/>
    </row>
    <row r="16" spans="1:4" ht="18.75">
      <c r="A16" s="17"/>
      <c r="B16" s="17" t="s">
        <v>638</v>
      </c>
      <c r="C16" s="113">
        <f>C10+C14</f>
        <v>2664600</v>
      </c>
      <c r="D16" s="143"/>
    </row>
  </sheetData>
  <sheetProtection/>
  <mergeCells count="2">
    <mergeCell ref="A1:D1"/>
    <mergeCell ref="A2:D2"/>
  </mergeCells>
  <printOptions/>
  <pageMargins left="1.16" right="0.15" top="0.75" bottom="0.75" header="0.3" footer="0.3"/>
  <pageSetup horizontalDpi="600" verticalDpi="600" orientation="portrait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6">
      <selection activeCell="B5" sqref="B5"/>
    </sheetView>
  </sheetViews>
  <sheetFormatPr defaultColWidth="9.140625" defaultRowHeight="12.75"/>
  <cols>
    <col min="1" max="1" width="5.421875" style="13" customWidth="1"/>
    <col min="2" max="2" width="41.8515625" style="13" customWidth="1"/>
    <col min="3" max="3" width="20.7109375" style="91" customWidth="1"/>
    <col min="4" max="4" width="18.28125" style="91" customWidth="1"/>
    <col min="5" max="16384" width="9.140625" style="13" customWidth="1"/>
  </cols>
  <sheetData>
    <row r="1" spans="1:4" ht="21">
      <c r="A1" s="673" t="s">
        <v>656</v>
      </c>
      <c r="B1" s="673"/>
      <c r="C1" s="673"/>
      <c r="D1" s="673"/>
    </row>
    <row r="2" spans="1:4" ht="21">
      <c r="A2" s="673" t="s">
        <v>622</v>
      </c>
      <c r="B2" s="673"/>
      <c r="C2" s="673"/>
      <c r="D2" s="673"/>
    </row>
    <row r="3" spans="1:4" ht="15" customHeight="1">
      <c r="A3" s="49"/>
      <c r="B3" s="49"/>
      <c r="C3" s="170"/>
      <c r="D3" s="170"/>
    </row>
    <row r="4" spans="1:4" ht="29.25" customHeight="1">
      <c r="A4" s="21" t="s">
        <v>6</v>
      </c>
      <c r="B4" s="21" t="s">
        <v>4</v>
      </c>
      <c r="C4" s="92" t="s">
        <v>660</v>
      </c>
      <c r="D4" s="92" t="s">
        <v>695</v>
      </c>
    </row>
    <row r="5" spans="1:4" ht="18.75">
      <c r="A5" s="23"/>
      <c r="B5" s="388" t="s">
        <v>657</v>
      </c>
      <c r="C5" s="93"/>
      <c r="D5" s="371"/>
    </row>
    <row r="6" spans="1:4" ht="18.75">
      <c r="A6" s="24">
        <v>1</v>
      </c>
      <c r="B6" s="24" t="s">
        <v>374</v>
      </c>
      <c r="C6" s="95"/>
      <c r="D6" s="95"/>
    </row>
    <row r="7" spans="1:4" ht="18.75">
      <c r="A7" s="24"/>
      <c r="B7" s="24" t="s">
        <v>659</v>
      </c>
      <c r="C7" s="95">
        <v>1517000</v>
      </c>
      <c r="D7" s="95" t="s">
        <v>662</v>
      </c>
    </row>
    <row r="8" spans="1:4" ht="18.75">
      <c r="A8" s="24"/>
      <c r="B8" s="24" t="s">
        <v>661</v>
      </c>
      <c r="C8" s="95">
        <v>1720000</v>
      </c>
      <c r="D8" s="95" t="s">
        <v>663</v>
      </c>
    </row>
    <row r="9" spans="1:4" ht="18.75">
      <c r="A9" s="24">
        <v>2</v>
      </c>
      <c r="B9" s="24" t="s">
        <v>664</v>
      </c>
      <c r="C9" s="95">
        <v>1580000</v>
      </c>
      <c r="D9" s="95" t="s">
        <v>665</v>
      </c>
    </row>
    <row r="10" spans="1:4" ht="18.75">
      <c r="A10" s="24">
        <v>3</v>
      </c>
      <c r="B10" s="24" t="s">
        <v>666</v>
      </c>
      <c r="C10" s="95"/>
      <c r="D10" s="95"/>
    </row>
    <row r="11" spans="1:4" ht="18.75">
      <c r="A11" s="24"/>
      <c r="B11" s="24" t="s">
        <v>686</v>
      </c>
      <c r="C11" s="95">
        <v>840000</v>
      </c>
      <c r="D11" s="95" t="s">
        <v>667</v>
      </c>
    </row>
    <row r="12" spans="1:4" ht="18.75">
      <c r="A12" s="24"/>
      <c r="B12" s="24" t="s">
        <v>687</v>
      </c>
      <c r="C12" s="95">
        <v>1040000</v>
      </c>
      <c r="D12" s="95" t="s">
        <v>667</v>
      </c>
    </row>
    <row r="13" spans="1:4" ht="18.75">
      <c r="A13" s="24">
        <v>4</v>
      </c>
      <c r="B13" s="24" t="s">
        <v>668</v>
      </c>
      <c r="C13" s="95"/>
      <c r="D13" s="95"/>
    </row>
    <row r="14" spans="1:4" ht="18.75">
      <c r="A14" s="24"/>
      <c r="B14" s="24" t="s">
        <v>688</v>
      </c>
      <c r="C14" s="95">
        <v>267300</v>
      </c>
      <c r="D14" s="95" t="s">
        <v>671</v>
      </c>
    </row>
    <row r="15" spans="1:4" ht="18.75">
      <c r="A15" s="24"/>
      <c r="B15" s="24" t="s">
        <v>689</v>
      </c>
      <c r="C15" s="95">
        <v>267300</v>
      </c>
      <c r="D15" s="95" t="s">
        <v>671</v>
      </c>
    </row>
    <row r="16" spans="1:4" ht="18.75">
      <c r="A16" s="24"/>
      <c r="B16" s="24" t="s">
        <v>690</v>
      </c>
      <c r="C16" s="95">
        <v>267300</v>
      </c>
      <c r="D16" s="95" t="s">
        <v>672</v>
      </c>
    </row>
    <row r="17" spans="1:4" ht="18.75">
      <c r="A17" s="24">
        <v>5</v>
      </c>
      <c r="B17" s="24" t="s">
        <v>669</v>
      </c>
      <c r="C17" s="95">
        <v>371600</v>
      </c>
      <c r="D17" s="95" t="s">
        <v>670</v>
      </c>
    </row>
    <row r="18" spans="1:4" ht="18.75">
      <c r="A18" s="24">
        <v>6</v>
      </c>
      <c r="B18" s="24" t="s">
        <v>673</v>
      </c>
      <c r="C18" s="95">
        <v>483000</v>
      </c>
      <c r="D18" s="95" t="s">
        <v>674</v>
      </c>
    </row>
    <row r="19" spans="1:4" ht="18.75">
      <c r="A19" s="24"/>
      <c r="B19" s="24"/>
      <c r="C19" s="115"/>
      <c r="D19" s="115"/>
    </row>
    <row r="20" spans="1:4" ht="18.75">
      <c r="A20" s="24"/>
      <c r="B20" s="24" t="s">
        <v>685</v>
      </c>
      <c r="C20" s="113">
        <f>SUM(C7:C18)</f>
        <v>8353500</v>
      </c>
      <c r="D20" s="113"/>
    </row>
    <row r="21" spans="1:4" ht="18.75">
      <c r="A21" s="24"/>
      <c r="B21" s="24" t="s">
        <v>658</v>
      </c>
      <c r="C21" s="112"/>
      <c r="D21" s="112"/>
    </row>
    <row r="22" spans="1:4" ht="18.75">
      <c r="A22" s="24">
        <v>1</v>
      </c>
      <c r="B22" s="24" t="s">
        <v>675</v>
      </c>
      <c r="C22" s="95">
        <v>2152000</v>
      </c>
      <c r="D22" s="95" t="s">
        <v>676</v>
      </c>
    </row>
    <row r="23" spans="1:4" ht="18.75">
      <c r="A23" s="24">
        <v>2</v>
      </c>
      <c r="B23" s="141" t="s">
        <v>611</v>
      </c>
      <c r="C23" s="95">
        <v>2192000</v>
      </c>
      <c r="D23" s="95" t="s">
        <v>677</v>
      </c>
    </row>
    <row r="24" spans="1:4" ht="18.75">
      <c r="A24" s="24">
        <v>3</v>
      </c>
      <c r="B24" s="24" t="s">
        <v>369</v>
      </c>
      <c r="C24" s="95"/>
      <c r="D24" s="95"/>
    </row>
    <row r="25" spans="1:4" ht="18.75">
      <c r="A25" s="24"/>
      <c r="B25" s="24" t="s">
        <v>691</v>
      </c>
      <c r="C25" s="95">
        <v>3588000</v>
      </c>
      <c r="D25" s="95" t="s">
        <v>678</v>
      </c>
    </row>
    <row r="26" spans="1:4" ht="18.75">
      <c r="A26" s="24"/>
      <c r="B26" s="24" t="s">
        <v>692</v>
      </c>
      <c r="C26" s="95">
        <v>3290700</v>
      </c>
      <c r="D26" s="95" t="s">
        <v>679</v>
      </c>
    </row>
    <row r="27" spans="1:4" ht="18.75">
      <c r="A27" s="24"/>
      <c r="B27" s="24" t="s">
        <v>693</v>
      </c>
      <c r="C27" s="95">
        <v>5450000</v>
      </c>
      <c r="D27" s="95" t="s">
        <v>680</v>
      </c>
    </row>
    <row r="28" spans="1:4" ht="18.75">
      <c r="A28" s="24">
        <v>4</v>
      </c>
      <c r="B28" s="24" t="s">
        <v>681</v>
      </c>
      <c r="C28" s="95">
        <v>8162000</v>
      </c>
      <c r="D28" s="95" t="s">
        <v>682</v>
      </c>
    </row>
    <row r="29" spans="1:4" ht="18.75">
      <c r="A29" s="24"/>
      <c r="B29" s="24"/>
      <c r="C29" s="95"/>
      <c r="D29" s="95"/>
    </row>
    <row r="30" spans="1:4" ht="18.75">
      <c r="A30" s="24">
        <v>5</v>
      </c>
      <c r="B30" s="24" t="s">
        <v>683</v>
      </c>
      <c r="C30" s="95">
        <v>8720000</v>
      </c>
      <c r="D30" s="95" t="s">
        <v>684</v>
      </c>
    </row>
    <row r="31" spans="1:4" ht="18.75">
      <c r="A31" s="114"/>
      <c r="B31" s="374"/>
      <c r="C31" s="115"/>
      <c r="D31" s="115"/>
    </row>
    <row r="32" spans="1:4" ht="18.75">
      <c r="A32" s="114"/>
      <c r="B32" s="24" t="s">
        <v>685</v>
      </c>
      <c r="C32" s="113">
        <f>SUM(C22:C30)</f>
        <v>33554700</v>
      </c>
      <c r="D32" s="113"/>
    </row>
    <row r="33" spans="1:4" ht="18.75">
      <c r="A33" s="114"/>
      <c r="B33" s="374"/>
      <c r="C33" s="115"/>
      <c r="D33" s="115"/>
    </row>
    <row r="34" spans="1:4" ht="18.75">
      <c r="A34" s="114"/>
      <c r="B34" s="374"/>
      <c r="C34" s="95"/>
      <c r="D34" s="95"/>
    </row>
    <row r="35" spans="1:4" ht="18.75">
      <c r="A35" s="114"/>
      <c r="B35" s="374"/>
      <c r="C35" s="115"/>
      <c r="D35" s="115"/>
    </row>
    <row r="36" spans="1:4" ht="19.5" thickBot="1">
      <c r="A36" s="17"/>
      <c r="B36" s="17" t="s">
        <v>638</v>
      </c>
      <c r="C36" s="389">
        <f>C20+C32</f>
        <v>41908200</v>
      </c>
      <c r="D36" s="143"/>
    </row>
    <row r="37" ht="19.5" thickTop="1"/>
  </sheetData>
  <sheetProtection/>
  <mergeCells count="2">
    <mergeCell ref="A1:D1"/>
    <mergeCell ref="A2:D2"/>
  </mergeCells>
  <printOptions/>
  <pageMargins left="0.71" right="0.15" top="0.75" bottom="0.75" header="0.3" footer="0.3"/>
  <pageSetup horizontalDpi="600" verticalDpi="600" orientation="portrait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D38"/>
  <sheetViews>
    <sheetView zoomScalePageLayoutView="0" workbookViewId="0" topLeftCell="A16">
      <selection activeCell="C3" sqref="C3"/>
    </sheetView>
  </sheetViews>
  <sheetFormatPr defaultColWidth="9.140625" defaultRowHeight="12.75"/>
  <cols>
    <col min="1" max="1" width="5.421875" style="13" customWidth="1"/>
    <col min="2" max="2" width="41.8515625" style="13" customWidth="1"/>
    <col min="3" max="3" width="20.7109375" style="91" customWidth="1"/>
    <col min="4" max="4" width="18.28125" style="91" customWidth="1"/>
    <col min="5" max="16384" width="9.140625" style="13" customWidth="1"/>
  </cols>
  <sheetData>
    <row r="1" spans="1:4" ht="21">
      <c r="A1" s="673" t="s">
        <v>656</v>
      </c>
      <c r="B1" s="673"/>
      <c r="C1" s="673"/>
      <c r="D1" s="673"/>
    </row>
    <row r="2" spans="1:4" ht="21">
      <c r="A2" s="673" t="s">
        <v>715</v>
      </c>
      <c r="B2" s="673"/>
      <c r="C2" s="673"/>
      <c r="D2" s="673"/>
    </row>
    <row r="3" spans="1:4" ht="25.5" customHeight="1">
      <c r="A3" s="21" t="s">
        <v>6</v>
      </c>
      <c r="B3" s="21" t="s">
        <v>4</v>
      </c>
      <c r="C3" s="92" t="s">
        <v>660</v>
      </c>
      <c r="D3" s="92" t="s">
        <v>695</v>
      </c>
    </row>
    <row r="4" spans="1:4" ht="21.75" customHeight="1">
      <c r="A4" s="155">
        <v>1</v>
      </c>
      <c r="B4" s="23" t="s">
        <v>718</v>
      </c>
      <c r="C4" s="93"/>
      <c r="D4" s="122"/>
    </row>
    <row r="5" spans="1:4" ht="21" customHeight="1">
      <c r="A5" s="24">
        <v>1.1</v>
      </c>
      <c r="B5" s="24" t="s">
        <v>146</v>
      </c>
      <c r="C5" s="95">
        <v>59800</v>
      </c>
      <c r="D5" s="124"/>
    </row>
    <row r="6" spans="1:4" ht="20.25" customHeight="1">
      <c r="A6" s="24">
        <v>1.2</v>
      </c>
      <c r="B6" s="24" t="s">
        <v>707</v>
      </c>
      <c r="C6" s="95">
        <v>59800</v>
      </c>
      <c r="D6" s="124"/>
    </row>
    <row r="7" spans="1:4" ht="19.5" customHeight="1">
      <c r="A7" s="425"/>
      <c r="B7" s="425" t="s">
        <v>711</v>
      </c>
      <c r="C7" s="113">
        <f>SUM(C5:C6)</f>
        <v>119600</v>
      </c>
      <c r="D7" s="124"/>
    </row>
    <row r="8" spans="1:4" ht="19.5" customHeight="1">
      <c r="A8" s="428">
        <v>2</v>
      </c>
      <c r="B8" s="114" t="s">
        <v>719</v>
      </c>
      <c r="C8" s="112"/>
      <c r="D8" s="124"/>
    </row>
    <row r="9" spans="1:4" ht="23.25" customHeight="1">
      <c r="A9" s="24">
        <v>2.1</v>
      </c>
      <c r="B9" s="24" t="s">
        <v>709</v>
      </c>
      <c r="C9" s="95">
        <v>185000</v>
      </c>
      <c r="D9" s="124"/>
    </row>
    <row r="10" spans="1:4" ht="20.25" customHeight="1">
      <c r="A10" s="24">
        <v>2.2</v>
      </c>
      <c r="B10" s="24" t="s">
        <v>710</v>
      </c>
      <c r="C10" s="95">
        <v>185000</v>
      </c>
      <c r="D10" s="124"/>
    </row>
    <row r="11" spans="1:4" ht="20.25" customHeight="1">
      <c r="A11" s="24">
        <v>2.3</v>
      </c>
      <c r="B11" s="24" t="s">
        <v>296</v>
      </c>
      <c r="C11" s="95">
        <v>185000</v>
      </c>
      <c r="D11" s="124"/>
    </row>
    <row r="12" spans="1:4" ht="18.75">
      <c r="A12" s="24"/>
      <c r="B12" s="24" t="s">
        <v>711</v>
      </c>
      <c r="C12" s="113">
        <f>SUM(C9:C11)</f>
        <v>555000</v>
      </c>
      <c r="D12" s="26"/>
    </row>
    <row r="13" spans="1:4" ht="18.75">
      <c r="A13" s="428">
        <v>3</v>
      </c>
      <c r="B13" s="114" t="s">
        <v>720</v>
      </c>
      <c r="C13" s="115"/>
      <c r="D13" s="26"/>
    </row>
    <row r="14" spans="1:4" ht="18.75">
      <c r="A14" s="141">
        <v>3.1</v>
      </c>
      <c r="B14" s="24" t="s">
        <v>374</v>
      </c>
      <c r="C14" s="95"/>
      <c r="D14" s="95"/>
    </row>
    <row r="15" spans="1:4" ht="18.75">
      <c r="A15" s="24"/>
      <c r="B15" s="24" t="s">
        <v>722</v>
      </c>
      <c r="C15" s="95">
        <v>1517000</v>
      </c>
      <c r="D15" s="95" t="s">
        <v>662</v>
      </c>
    </row>
    <row r="16" spans="1:4" ht="18.75">
      <c r="A16" s="24"/>
      <c r="B16" s="24" t="s">
        <v>723</v>
      </c>
      <c r="C16" s="95">
        <v>1625269.82</v>
      </c>
      <c r="D16" s="95" t="s">
        <v>663</v>
      </c>
    </row>
    <row r="17" spans="1:4" ht="18.75">
      <c r="A17" s="141">
        <v>3.2</v>
      </c>
      <c r="B17" s="24" t="s">
        <v>664</v>
      </c>
      <c r="C17" s="95">
        <v>948000</v>
      </c>
      <c r="D17" s="95" t="s">
        <v>665</v>
      </c>
    </row>
    <row r="18" spans="1:4" ht="18.75">
      <c r="A18" s="141">
        <v>3.3</v>
      </c>
      <c r="B18" s="24" t="s">
        <v>666</v>
      </c>
      <c r="C18" s="95"/>
      <c r="D18" s="95"/>
    </row>
    <row r="19" spans="1:4" ht="18.75">
      <c r="A19" s="141"/>
      <c r="B19" s="24" t="s">
        <v>724</v>
      </c>
      <c r="C19" s="95">
        <v>840000</v>
      </c>
      <c r="D19" s="95" t="s">
        <v>667</v>
      </c>
    </row>
    <row r="20" spans="1:4" ht="18.75">
      <c r="A20" s="141"/>
      <c r="B20" s="24" t="s">
        <v>725</v>
      </c>
      <c r="C20" s="95">
        <v>1040000</v>
      </c>
      <c r="D20" s="95" t="s">
        <v>667</v>
      </c>
    </row>
    <row r="21" spans="1:4" ht="18.75">
      <c r="A21" s="141">
        <v>3.4</v>
      </c>
      <c r="B21" s="24" t="s">
        <v>668</v>
      </c>
      <c r="C21" s="95"/>
      <c r="D21" s="95"/>
    </row>
    <row r="22" spans="1:4" ht="18.75">
      <c r="A22" s="141"/>
      <c r="B22" s="24" t="s">
        <v>726</v>
      </c>
      <c r="C22" s="95">
        <v>267300</v>
      </c>
      <c r="D22" s="95" t="s">
        <v>671</v>
      </c>
    </row>
    <row r="23" spans="1:4" ht="18.75">
      <c r="A23" s="141"/>
      <c r="B23" s="24" t="s">
        <v>727</v>
      </c>
      <c r="C23" s="95">
        <v>267300</v>
      </c>
      <c r="D23" s="95" t="s">
        <v>671</v>
      </c>
    </row>
    <row r="24" spans="1:4" ht="18.75">
      <c r="A24" s="141"/>
      <c r="B24" s="24" t="s">
        <v>728</v>
      </c>
      <c r="C24" s="95">
        <v>267300</v>
      </c>
      <c r="D24" s="95" t="s">
        <v>672</v>
      </c>
    </row>
    <row r="25" spans="1:4" ht="18.75">
      <c r="A25" s="141">
        <v>3.5</v>
      </c>
      <c r="B25" s="24" t="s">
        <v>669</v>
      </c>
      <c r="C25" s="95">
        <v>371600</v>
      </c>
      <c r="D25" s="111" t="s">
        <v>670</v>
      </c>
    </row>
    <row r="26" spans="1:4" ht="18.75">
      <c r="A26" s="24"/>
      <c r="B26" s="24" t="s">
        <v>716</v>
      </c>
      <c r="C26" s="143">
        <f>SUM(C15:C25)</f>
        <v>7143769.82</v>
      </c>
      <c r="D26" s="95"/>
    </row>
    <row r="27" spans="1:4" ht="18.75">
      <c r="A27" s="428">
        <v>4</v>
      </c>
      <c r="B27" s="24" t="s">
        <v>721</v>
      </c>
      <c r="C27" s="112"/>
      <c r="D27" s="112"/>
    </row>
    <row r="28" spans="1:4" ht="18.75">
      <c r="A28" s="141">
        <v>4.1</v>
      </c>
      <c r="B28" s="24" t="s">
        <v>675</v>
      </c>
      <c r="C28" s="26">
        <v>2029182.76</v>
      </c>
      <c r="D28" s="95" t="s">
        <v>676</v>
      </c>
    </row>
    <row r="29" spans="1:4" ht="18.75">
      <c r="A29" s="141">
        <v>4.2</v>
      </c>
      <c r="B29" s="141" t="s">
        <v>611</v>
      </c>
      <c r="C29" s="26">
        <v>2192000</v>
      </c>
      <c r="D29" s="95" t="s">
        <v>677</v>
      </c>
    </row>
    <row r="30" spans="1:4" ht="18.75">
      <c r="A30" s="141">
        <v>4.3</v>
      </c>
      <c r="B30" s="24" t="s">
        <v>369</v>
      </c>
      <c r="C30" s="26"/>
      <c r="D30" s="95"/>
    </row>
    <row r="31" spans="1:4" ht="18.75">
      <c r="A31" s="24"/>
      <c r="B31" s="24" t="s">
        <v>729</v>
      </c>
      <c r="C31" s="26">
        <v>3588000</v>
      </c>
      <c r="D31" s="95" t="s">
        <v>678</v>
      </c>
    </row>
    <row r="32" spans="1:4" ht="18.75">
      <c r="A32" s="24"/>
      <c r="B32" s="24" t="s">
        <v>730</v>
      </c>
      <c r="C32" s="26">
        <v>3290700</v>
      </c>
      <c r="D32" s="95" t="s">
        <v>679</v>
      </c>
    </row>
    <row r="33" spans="1:4" ht="18.75">
      <c r="A33" s="24"/>
      <c r="B33" s="24" t="s">
        <v>731</v>
      </c>
      <c r="C33" s="26">
        <v>5450000</v>
      </c>
      <c r="D33" s="95" t="s">
        <v>680</v>
      </c>
    </row>
    <row r="34" spans="1:4" ht="18.75">
      <c r="A34" s="24">
        <v>4.4</v>
      </c>
      <c r="B34" s="24" t="s">
        <v>681</v>
      </c>
      <c r="C34" s="26">
        <v>8162000</v>
      </c>
      <c r="D34" s="95" t="s">
        <v>682</v>
      </c>
    </row>
    <row r="35" spans="1:4" ht="18.75">
      <c r="A35" s="24">
        <v>4.5</v>
      </c>
      <c r="B35" s="24" t="s">
        <v>683</v>
      </c>
      <c r="C35" s="26">
        <v>6976000</v>
      </c>
      <c r="D35" s="95" t="s">
        <v>714</v>
      </c>
    </row>
    <row r="36" spans="1:4" ht="18.75">
      <c r="A36" s="114"/>
      <c r="B36" s="24" t="s">
        <v>716</v>
      </c>
      <c r="C36" s="143">
        <f>SUM(C28:C35)</f>
        <v>31687882.759999998</v>
      </c>
      <c r="D36" s="95"/>
    </row>
    <row r="37" spans="1:4" ht="18.75">
      <c r="A37" s="114"/>
      <c r="B37" s="374"/>
      <c r="C37" s="115"/>
      <c r="D37" s="115"/>
    </row>
    <row r="38" spans="1:4" ht="19.5" thickBot="1">
      <c r="A38" s="17"/>
      <c r="B38" s="17" t="s">
        <v>638</v>
      </c>
      <c r="C38" s="424">
        <f>C7+C12+C26+C36</f>
        <v>39506252.58</v>
      </c>
      <c r="D38" s="143"/>
    </row>
    <row r="39" ht="19.5" thickTop="1"/>
  </sheetData>
  <sheetProtection/>
  <mergeCells count="2">
    <mergeCell ref="A1:D1"/>
    <mergeCell ref="A2:D2"/>
  </mergeCells>
  <printOptions/>
  <pageMargins left="0.71" right="0.15" top="0.75" bottom="0.75" header="0.3" footer="0.3"/>
  <pageSetup horizontalDpi="600" verticalDpi="600" orientation="portrait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5.421875" style="13" customWidth="1"/>
    <col min="2" max="2" width="41.8515625" style="13" customWidth="1"/>
    <col min="3" max="3" width="20.7109375" style="91" customWidth="1"/>
    <col min="4" max="4" width="18.28125" style="91" customWidth="1"/>
    <col min="5" max="16384" width="9.140625" style="13" customWidth="1"/>
  </cols>
  <sheetData>
    <row r="1" spans="1:4" ht="21">
      <c r="A1" s="673" t="s">
        <v>757</v>
      </c>
      <c r="B1" s="673"/>
      <c r="C1" s="673"/>
      <c r="D1" s="673"/>
    </row>
    <row r="2" spans="1:4" ht="21">
      <c r="A2" s="673" t="s">
        <v>752</v>
      </c>
      <c r="B2" s="673"/>
      <c r="C2" s="673"/>
      <c r="D2" s="673"/>
    </row>
    <row r="3" spans="1:4" ht="25.5" customHeight="1">
      <c r="A3" s="21" t="s">
        <v>6</v>
      </c>
      <c r="B3" s="21" t="s">
        <v>4</v>
      </c>
      <c r="C3" s="92" t="s">
        <v>25</v>
      </c>
      <c r="D3" s="92" t="s">
        <v>695</v>
      </c>
    </row>
    <row r="4" spans="1:4" ht="18.75">
      <c r="A4" s="428"/>
      <c r="B4" s="24" t="s">
        <v>721</v>
      </c>
      <c r="C4" s="112"/>
      <c r="D4" s="112"/>
    </row>
    <row r="5" spans="1:4" ht="18.75">
      <c r="A5" s="141"/>
      <c r="B5" s="24"/>
      <c r="C5" s="26"/>
      <c r="D5" s="95"/>
    </row>
    <row r="6" spans="1:4" ht="18.75">
      <c r="A6" s="446">
        <v>1</v>
      </c>
      <c r="B6" s="24" t="s">
        <v>753</v>
      </c>
      <c r="C6" s="26">
        <v>876800</v>
      </c>
      <c r="D6" s="95" t="s">
        <v>677</v>
      </c>
    </row>
    <row r="7" spans="1:4" ht="18.75">
      <c r="A7" s="446">
        <v>2</v>
      </c>
      <c r="B7" s="24" t="s">
        <v>754</v>
      </c>
      <c r="C7" s="26">
        <v>2994201</v>
      </c>
      <c r="D7" s="95" t="s">
        <v>755</v>
      </c>
    </row>
    <row r="8" spans="1:4" ht="18.75">
      <c r="A8" s="86">
        <v>3</v>
      </c>
      <c r="B8" s="24" t="s">
        <v>756</v>
      </c>
      <c r="C8" s="26">
        <v>3270000</v>
      </c>
      <c r="D8" s="95" t="s">
        <v>680</v>
      </c>
    </row>
    <row r="9" spans="1:4" ht="18.75">
      <c r="A9" s="86">
        <v>4</v>
      </c>
      <c r="B9" s="24" t="s">
        <v>681</v>
      </c>
      <c r="C9" s="26">
        <v>8145247.44</v>
      </c>
      <c r="D9" s="95" t="s">
        <v>682</v>
      </c>
    </row>
    <row r="10" spans="1:4" ht="18.75">
      <c r="A10" s="24"/>
      <c r="B10" s="24"/>
      <c r="C10" s="26"/>
      <c r="D10" s="95"/>
    </row>
    <row r="11" spans="1:4" ht="18.75">
      <c r="A11" s="24"/>
      <c r="B11" s="24"/>
      <c r="C11" s="26"/>
      <c r="D11" s="95"/>
    </row>
    <row r="12" spans="1:4" ht="18.75">
      <c r="A12" s="24"/>
      <c r="B12" s="24"/>
      <c r="C12" s="26"/>
      <c r="D12" s="95"/>
    </row>
    <row r="13" spans="1:4" ht="18.75">
      <c r="A13" s="114"/>
      <c r="B13" s="374"/>
      <c r="C13" s="115"/>
      <c r="D13" s="115"/>
    </row>
    <row r="14" spans="1:4" ht="19.5" thickBot="1">
      <c r="A14" s="17"/>
      <c r="B14" s="17" t="s">
        <v>638</v>
      </c>
      <c r="C14" s="424">
        <f>SUM(C6:C13)</f>
        <v>15286248.440000001</v>
      </c>
      <c r="D14" s="143"/>
    </row>
    <row r="15" ht="19.5" thickTop="1"/>
  </sheetData>
  <sheetProtection/>
  <mergeCells count="2">
    <mergeCell ref="A1:D1"/>
    <mergeCell ref="A2:D2"/>
  </mergeCells>
  <printOptions/>
  <pageMargins left="0.71" right="0.15" top="0.75" bottom="0.75" header="0.3" footer="0.3"/>
  <pageSetup horizontalDpi="600" verticalDpi="600" orientation="portrait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E3" sqref="E3"/>
    </sheetView>
  </sheetViews>
  <sheetFormatPr defaultColWidth="9.140625" defaultRowHeight="12.75"/>
  <cols>
    <col min="1" max="1" width="5.421875" style="49" customWidth="1"/>
    <col min="2" max="2" width="41.8515625" style="49" customWidth="1"/>
    <col min="3" max="3" width="20.7109375" style="170" customWidth="1"/>
    <col min="4" max="4" width="17.140625" style="170" customWidth="1"/>
    <col min="5" max="16384" width="9.140625" style="49" customWidth="1"/>
  </cols>
  <sheetData>
    <row r="1" spans="1:4" ht="21">
      <c r="A1" s="673" t="s">
        <v>744</v>
      </c>
      <c r="B1" s="673"/>
      <c r="C1" s="673"/>
      <c r="D1" s="673"/>
    </row>
    <row r="2" spans="1:4" ht="21">
      <c r="A2" s="673" t="s">
        <v>745</v>
      </c>
      <c r="B2" s="673"/>
      <c r="C2" s="673"/>
      <c r="D2" s="673"/>
    </row>
    <row r="3" spans="1:5" ht="25.5" customHeight="1">
      <c r="A3" s="188" t="s">
        <v>6</v>
      </c>
      <c r="B3" s="188" t="s">
        <v>4</v>
      </c>
      <c r="C3" s="376" t="s">
        <v>660</v>
      </c>
      <c r="D3" s="92" t="s">
        <v>695</v>
      </c>
      <c r="E3" s="445"/>
    </row>
    <row r="4" spans="1:4" ht="21">
      <c r="A4" s="441"/>
      <c r="B4" s="382" t="s">
        <v>746</v>
      </c>
      <c r="C4" s="385"/>
      <c r="D4" s="442"/>
    </row>
    <row r="5" spans="1:4" ht="21">
      <c r="A5" s="380">
        <v>1</v>
      </c>
      <c r="B5" s="380" t="s">
        <v>374</v>
      </c>
      <c r="C5" s="381"/>
      <c r="D5" s="381"/>
    </row>
    <row r="6" spans="1:4" ht="21">
      <c r="A6" s="380"/>
      <c r="B6" s="380" t="s">
        <v>659</v>
      </c>
      <c r="C6" s="442">
        <v>1436314.18</v>
      </c>
      <c r="D6" s="381" t="s">
        <v>662</v>
      </c>
    </row>
    <row r="7" spans="1:4" ht="21">
      <c r="A7" s="380"/>
      <c r="B7" s="380" t="s">
        <v>661</v>
      </c>
      <c r="C7" s="381">
        <v>1032000</v>
      </c>
      <c r="D7" s="381" t="s">
        <v>663</v>
      </c>
    </row>
    <row r="8" spans="1:4" ht="21">
      <c r="A8" s="380"/>
      <c r="B8" s="380"/>
      <c r="C8" s="381"/>
      <c r="D8" s="381"/>
    </row>
    <row r="9" spans="1:4" ht="21">
      <c r="A9" s="380">
        <v>2</v>
      </c>
      <c r="B9" s="380" t="s">
        <v>666</v>
      </c>
      <c r="C9" s="381"/>
      <c r="D9" s="381"/>
    </row>
    <row r="10" spans="1:4" ht="21">
      <c r="A10" s="380"/>
      <c r="B10" s="380" t="s">
        <v>740</v>
      </c>
      <c r="C10" s="381">
        <v>504000</v>
      </c>
      <c r="D10" s="381" t="s">
        <v>667</v>
      </c>
    </row>
    <row r="11" spans="1:4" ht="21">
      <c r="A11" s="380"/>
      <c r="B11" s="380" t="s">
        <v>741</v>
      </c>
      <c r="C11" s="381">
        <v>624000</v>
      </c>
      <c r="D11" s="381" t="s">
        <v>667</v>
      </c>
    </row>
    <row r="12" spans="1:4" ht="21">
      <c r="A12" s="380"/>
      <c r="B12" s="380"/>
      <c r="C12" s="381"/>
      <c r="D12" s="381"/>
    </row>
    <row r="13" spans="1:4" ht="21">
      <c r="A13" s="380">
        <v>3</v>
      </c>
      <c r="B13" s="380" t="s">
        <v>742</v>
      </c>
      <c r="C13" s="381">
        <v>648000</v>
      </c>
      <c r="D13" s="381" t="s">
        <v>743</v>
      </c>
    </row>
    <row r="14" spans="1:4" ht="21">
      <c r="A14" s="380"/>
      <c r="B14" s="380"/>
      <c r="C14" s="381"/>
      <c r="D14" s="381"/>
    </row>
    <row r="15" spans="1:4" ht="21">
      <c r="A15" s="380"/>
      <c r="B15" s="380"/>
      <c r="C15" s="381"/>
      <c r="D15" s="381"/>
    </row>
    <row r="16" spans="1:4" ht="21">
      <c r="A16" s="380"/>
      <c r="B16" s="380"/>
      <c r="C16" s="381"/>
      <c r="D16" s="384"/>
    </row>
    <row r="17" spans="1:4" ht="21">
      <c r="A17" s="443"/>
      <c r="B17" s="443" t="s">
        <v>685</v>
      </c>
      <c r="C17" s="387">
        <f>SUM(C6:C16)</f>
        <v>4244314.18</v>
      </c>
      <c r="D17" s="444"/>
    </row>
  </sheetData>
  <sheetProtection/>
  <mergeCells count="2">
    <mergeCell ref="A1:D1"/>
    <mergeCell ref="A2:D2"/>
  </mergeCells>
  <printOptions/>
  <pageMargins left="0.72" right="0.15" top="0.75" bottom="0.75" header="0.3" footer="0.3"/>
  <pageSetup horizontalDpi="600" verticalDpi="600" orientation="portrait" paperSize="9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G20" sqref="G20"/>
    </sheetView>
  </sheetViews>
  <sheetFormatPr defaultColWidth="9.140625" defaultRowHeight="12.75"/>
  <cols>
    <col min="1" max="1" width="5.421875" style="13" customWidth="1"/>
    <col min="2" max="2" width="41.8515625" style="13" customWidth="1"/>
    <col min="3" max="3" width="20.7109375" style="91" customWidth="1"/>
    <col min="4" max="4" width="18.28125" style="91" customWidth="1"/>
    <col min="5" max="16384" width="9.140625" style="13" customWidth="1"/>
  </cols>
  <sheetData>
    <row r="1" spans="1:4" ht="21">
      <c r="A1" s="673" t="s">
        <v>705</v>
      </c>
      <c r="B1" s="673"/>
      <c r="C1" s="673"/>
      <c r="D1" s="673"/>
    </row>
    <row r="2" spans="1:4" ht="21">
      <c r="A2" s="673" t="s">
        <v>704</v>
      </c>
      <c r="B2" s="673"/>
      <c r="C2" s="673"/>
      <c r="D2" s="673"/>
    </row>
    <row r="3" spans="1:4" ht="15" customHeight="1">
      <c r="A3" s="49"/>
      <c r="B3" s="49"/>
      <c r="C3" s="170"/>
      <c r="D3" s="170"/>
    </row>
    <row r="4" spans="1:4" ht="29.25" customHeight="1">
      <c r="A4" s="21" t="s">
        <v>6</v>
      </c>
      <c r="B4" s="21" t="s">
        <v>4</v>
      </c>
      <c r="C4" s="92" t="s">
        <v>660</v>
      </c>
      <c r="D4" s="92" t="s">
        <v>3</v>
      </c>
    </row>
    <row r="5" spans="1:4" ht="18.75">
      <c r="A5" s="23"/>
      <c r="B5" s="388" t="s">
        <v>706</v>
      </c>
      <c r="C5" s="93"/>
      <c r="D5" s="371"/>
    </row>
    <row r="6" spans="1:4" ht="18.75">
      <c r="A6" s="24">
        <v>1</v>
      </c>
      <c r="B6" s="24" t="s">
        <v>146</v>
      </c>
      <c r="C6" s="95">
        <v>59800</v>
      </c>
      <c r="D6" s="95"/>
    </row>
    <row r="7" spans="1:4" ht="18.75">
      <c r="A7" s="24">
        <v>2</v>
      </c>
      <c r="B7" s="24" t="s">
        <v>707</v>
      </c>
      <c r="C7" s="95">
        <v>59800</v>
      </c>
      <c r="D7" s="95"/>
    </row>
    <row r="8" spans="1:4" ht="18.75">
      <c r="A8" s="425"/>
      <c r="B8" s="425" t="s">
        <v>711</v>
      </c>
      <c r="C8" s="113">
        <f>SUM(C6:C7)</f>
        <v>119600</v>
      </c>
      <c r="D8" s="95"/>
    </row>
    <row r="9" spans="1:4" ht="18.75">
      <c r="A9" s="24"/>
      <c r="B9" s="426" t="s">
        <v>708</v>
      </c>
      <c r="C9" s="112"/>
      <c r="D9" s="95"/>
    </row>
    <row r="10" spans="1:4" ht="18.75">
      <c r="A10" s="24">
        <v>1</v>
      </c>
      <c r="B10" s="24" t="s">
        <v>709</v>
      </c>
      <c r="C10" s="95">
        <v>185000</v>
      </c>
      <c r="D10" s="95"/>
    </row>
    <row r="11" spans="1:4" ht="18.75">
      <c r="A11" s="24">
        <v>2</v>
      </c>
      <c r="B11" s="24" t="s">
        <v>710</v>
      </c>
      <c r="C11" s="95">
        <v>185000</v>
      </c>
      <c r="D11" s="95"/>
    </row>
    <row r="12" spans="1:4" ht="18.75">
      <c r="A12" s="24">
        <v>3</v>
      </c>
      <c r="B12" s="24" t="s">
        <v>296</v>
      </c>
      <c r="C12" s="95">
        <v>185000</v>
      </c>
      <c r="D12" s="95"/>
    </row>
    <row r="13" spans="1:4" ht="18.75">
      <c r="A13" s="24"/>
      <c r="B13" s="425" t="s">
        <v>711</v>
      </c>
      <c r="C13" s="113">
        <f>SUM(C10:C12)</f>
        <v>555000</v>
      </c>
      <c r="D13" s="95"/>
    </row>
    <row r="14" spans="1:4" ht="18.75">
      <c r="A14" s="24"/>
      <c r="B14" s="24"/>
      <c r="C14" s="112"/>
      <c r="D14" s="95"/>
    </row>
    <row r="15" spans="1:4" ht="18.75">
      <c r="A15" s="24"/>
      <c r="B15" s="427" t="s">
        <v>712</v>
      </c>
      <c r="C15" s="95"/>
      <c r="D15" s="95"/>
    </row>
    <row r="16" spans="1:4" ht="18.75">
      <c r="A16" s="24">
        <v>1</v>
      </c>
      <c r="B16" s="24" t="s">
        <v>294</v>
      </c>
      <c r="C16" s="95">
        <v>766000</v>
      </c>
      <c r="D16" s="95"/>
    </row>
    <row r="17" spans="1:4" ht="18.75">
      <c r="A17" s="24"/>
      <c r="B17" s="24"/>
      <c r="C17" s="115"/>
      <c r="D17" s="115"/>
    </row>
    <row r="18" spans="1:7" ht="18.75">
      <c r="A18" s="24"/>
      <c r="B18" s="425" t="s">
        <v>711</v>
      </c>
      <c r="C18" s="143">
        <v>766000</v>
      </c>
      <c r="D18" s="95"/>
      <c r="G18" s="95"/>
    </row>
    <row r="19" spans="1:4" ht="18.75">
      <c r="A19" s="24"/>
      <c r="B19" s="427" t="s">
        <v>713</v>
      </c>
      <c r="C19" s="112"/>
      <c r="D19" s="112"/>
    </row>
    <row r="20" spans="1:4" ht="18.75">
      <c r="A20" s="24">
        <v>1</v>
      </c>
      <c r="B20" s="24" t="s">
        <v>294</v>
      </c>
      <c r="C20" s="26">
        <v>3044200</v>
      </c>
      <c r="D20" s="95"/>
    </row>
    <row r="21" spans="1:4" ht="18.75">
      <c r="A21" s="24"/>
      <c r="B21" s="141"/>
      <c r="C21" s="395"/>
      <c r="D21" s="95"/>
    </row>
    <row r="22" spans="1:4" ht="18.75">
      <c r="A22" s="24"/>
      <c r="B22" s="425" t="s">
        <v>711</v>
      </c>
      <c r="C22" s="143">
        <v>3044200</v>
      </c>
      <c r="D22" s="95"/>
    </row>
    <row r="23" spans="1:4" ht="18.75">
      <c r="A23" s="114"/>
      <c r="B23" s="374"/>
      <c r="C23" s="112"/>
      <c r="D23" s="95"/>
    </row>
    <row r="24" spans="1:4" ht="18.75">
      <c r="A24" s="114"/>
      <c r="B24" s="374"/>
      <c r="C24" s="115"/>
      <c r="D24" s="115"/>
    </row>
    <row r="25" spans="1:4" ht="19.5" thickBot="1">
      <c r="A25" s="17"/>
      <c r="B25" s="17" t="s">
        <v>638</v>
      </c>
      <c r="C25" s="424">
        <f>C8+C13+C18+C22</f>
        <v>4484800</v>
      </c>
      <c r="D25" s="143"/>
    </row>
    <row r="26" ht="19.5" thickTop="1"/>
  </sheetData>
  <sheetProtection/>
  <mergeCells count="2">
    <mergeCell ref="A1:D1"/>
    <mergeCell ref="A2:D2"/>
  </mergeCells>
  <printOptions/>
  <pageMargins left="0.71" right="0.15" top="0.75" bottom="0.75" header="0.3" footer="0.3"/>
  <pageSetup horizontalDpi="600" verticalDpi="600" orientation="portrait" paperSize="9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J92"/>
  <sheetViews>
    <sheetView zoomScalePageLayoutView="0" workbookViewId="0" topLeftCell="A13">
      <selection activeCell="E11" sqref="E11"/>
    </sheetView>
  </sheetViews>
  <sheetFormatPr defaultColWidth="114.28125" defaultRowHeight="12.75"/>
  <cols>
    <col min="1" max="1" width="3.28125" style="13" bestFit="1" customWidth="1"/>
    <col min="2" max="2" width="30.8515625" style="196" customWidth="1"/>
    <col min="3" max="3" width="18.8515625" style="13" customWidth="1"/>
    <col min="4" max="4" width="17.140625" style="196" customWidth="1"/>
    <col min="5" max="5" width="14.00390625" style="91" bestFit="1" customWidth="1"/>
    <col min="6" max="6" width="14.00390625" style="13" customWidth="1"/>
    <col min="7" max="7" width="10.421875" style="196" customWidth="1"/>
    <col min="8" max="8" width="6.8515625" style="13" customWidth="1"/>
    <col min="9" max="9" width="12.57421875" style="13" bestFit="1" customWidth="1"/>
    <col min="10" max="10" width="18.8515625" style="554" customWidth="1"/>
    <col min="11" max="16384" width="114.28125" style="13" customWidth="1"/>
  </cols>
  <sheetData>
    <row r="1" spans="1:10" ht="21" customHeight="1" thickBot="1">
      <c r="A1" s="678" t="s">
        <v>1028</v>
      </c>
      <c r="B1" s="679"/>
      <c r="C1" s="679"/>
      <c r="D1" s="679"/>
      <c r="E1" s="679"/>
      <c r="F1" s="679"/>
      <c r="G1" s="679"/>
      <c r="H1" s="679"/>
      <c r="I1" s="680"/>
      <c r="J1" s="551"/>
    </row>
    <row r="2" spans="1:10" ht="21" customHeight="1" thickBot="1">
      <c r="A2" s="678" t="s">
        <v>1029</v>
      </c>
      <c r="B2" s="679"/>
      <c r="C2" s="679"/>
      <c r="D2" s="679"/>
      <c r="E2" s="679"/>
      <c r="F2" s="679"/>
      <c r="G2" s="679"/>
      <c r="H2" s="679"/>
      <c r="I2" s="680"/>
      <c r="J2" s="551"/>
    </row>
    <row r="3" spans="1:10" ht="21" customHeight="1" thickBot="1">
      <c r="A3" s="681" t="s">
        <v>1131</v>
      </c>
      <c r="B3" s="682"/>
      <c r="C3" s="682"/>
      <c r="D3" s="682"/>
      <c r="E3" s="682"/>
      <c r="F3" s="682"/>
      <c r="G3" s="682"/>
      <c r="H3" s="682"/>
      <c r="I3" s="683"/>
      <c r="J3" s="552"/>
    </row>
    <row r="4" spans="1:10" ht="21" thickBot="1">
      <c r="A4" s="684" t="s">
        <v>6</v>
      </c>
      <c r="B4" s="686" t="s">
        <v>1031</v>
      </c>
      <c r="C4" s="599" t="s">
        <v>1032</v>
      </c>
      <c r="D4" s="600" t="s">
        <v>1033</v>
      </c>
      <c r="E4" s="688" t="s">
        <v>7</v>
      </c>
      <c r="F4" s="690" t="s">
        <v>557</v>
      </c>
      <c r="G4" s="692" t="s">
        <v>107</v>
      </c>
      <c r="H4" s="601" t="s">
        <v>8</v>
      </c>
      <c r="I4" s="694" t="s">
        <v>2</v>
      </c>
      <c r="J4" s="558" t="s">
        <v>1036</v>
      </c>
    </row>
    <row r="5" spans="1:10" ht="21" thickBot="1">
      <c r="A5" s="685"/>
      <c r="B5" s="687"/>
      <c r="C5" s="549" t="s">
        <v>1037</v>
      </c>
      <c r="D5" s="556"/>
      <c r="E5" s="689"/>
      <c r="F5" s="691"/>
      <c r="G5" s="693"/>
      <c r="H5" s="602" t="s">
        <v>107</v>
      </c>
      <c r="I5" s="695"/>
      <c r="J5" s="559" t="s">
        <v>1039</v>
      </c>
    </row>
    <row r="6" spans="1:10" ht="21" thickBot="1">
      <c r="A6" s="597">
        <v>1</v>
      </c>
      <c r="B6" s="563" t="s">
        <v>1040</v>
      </c>
      <c r="C6" s="564" t="s">
        <v>1041</v>
      </c>
      <c r="D6" s="565"/>
      <c r="E6" s="566">
        <v>495000</v>
      </c>
      <c r="F6" s="567">
        <v>495000</v>
      </c>
      <c r="G6" s="568"/>
      <c r="H6" s="598">
        <v>0</v>
      </c>
      <c r="I6" s="567">
        <f aca="true" t="shared" si="0" ref="I6:I15">E6-G6</f>
        <v>495000</v>
      </c>
      <c r="J6" s="569" t="s">
        <v>1170</v>
      </c>
    </row>
    <row r="7" spans="1:10" ht="20.25">
      <c r="A7" s="596">
        <v>2</v>
      </c>
      <c r="B7" s="577" t="s">
        <v>1042</v>
      </c>
      <c r="C7" s="578" t="s">
        <v>1043</v>
      </c>
      <c r="D7" s="579"/>
      <c r="E7" s="580">
        <v>103500</v>
      </c>
      <c r="F7" s="580">
        <v>103500</v>
      </c>
      <c r="G7" s="581"/>
      <c r="H7" s="582">
        <v>0</v>
      </c>
      <c r="I7" s="583">
        <f t="shared" si="0"/>
        <v>103500</v>
      </c>
      <c r="J7" s="569" t="s">
        <v>1173</v>
      </c>
    </row>
    <row r="8" spans="1:10" ht="39">
      <c r="A8" s="596">
        <v>3</v>
      </c>
      <c r="B8" s="577" t="s">
        <v>1045</v>
      </c>
      <c r="C8" s="578" t="s">
        <v>1046</v>
      </c>
      <c r="D8" s="579"/>
      <c r="E8" s="580">
        <v>1288000</v>
      </c>
      <c r="F8" s="580">
        <v>1152000</v>
      </c>
      <c r="G8" s="585">
        <v>1152000</v>
      </c>
      <c r="H8" s="582">
        <v>89.44</v>
      </c>
      <c r="I8" s="583">
        <f t="shared" si="0"/>
        <v>136000</v>
      </c>
      <c r="J8" s="584"/>
    </row>
    <row r="9" spans="1:10" ht="39">
      <c r="A9" s="596">
        <v>4</v>
      </c>
      <c r="B9" s="577" t="s">
        <v>1047</v>
      </c>
      <c r="C9" s="578" t="s">
        <v>1046</v>
      </c>
      <c r="D9" s="579"/>
      <c r="E9" s="580">
        <v>498000</v>
      </c>
      <c r="F9" s="580">
        <v>368300</v>
      </c>
      <c r="G9" s="586"/>
      <c r="H9" s="582">
        <v>73.96</v>
      </c>
      <c r="I9" s="583">
        <f t="shared" si="0"/>
        <v>498000</v>
      </c>
      <c r="J9" s="584" t="s">
        <v>1170</v>
      </c>
    </row>
    <row r="10" spans="1:10" ht="19.5">
      <c r="A10" s="596">
        <v>5</v>
      </c>
      <c r="B10" s="577" t="s">
        <v>1048</v>
      </c>
      <c r="C10" s="578" t="s">
        <v>1049</v>
      </c>
      <c r="D10" s="579"/>
      <c r="E10" s="580">
        <v>185000</v>
      </c>
      <c r="F10" s="580">
        <v>185000</v>
      </c>
      <c r="G10" s="585">
        <v>170200</v>
      </c>
      <c r="H10" s="582">
        <v>100</v>
      </c>
      <c r="I10" s="583">
        <f t="shared" si="0"/>
        <v>14800</v>
      </c>
      <c r="J10" s="603" t="s">
        <v>1172</v>
      </c>
    </row>
    <row r="11" spans="1:10" ht="39">
      <c r="A11" s="596">
        <v>6</v>
      </c>
      <c r="B11" s="577" t="s">
        <v>1050</v>
      </c>
      <c r="C11" s="578" t="s">
        <v>1051</v>
      </c>
      <c r="D11" s="579"/>
      <c r="E11" s="580">
        <v>584360</v>
      </c>
      <c r="F11" s="580">
        <v>584360</v>
      </c>
      <c r="G11" s="585">
        <v>584360</v>
      </c>
      <c r="H11" s="582">
        <v>100</v>
      </c>
      <c r="I11" s="583">
        <f t="shared" si="0"/>
        <v>0</v>
      </c>
      <c r="J11" s="584"/>
    </row>
    <row r="12" spans="1:10" ht="39">
      <c r="A12" s="596">
        <v>7</v>
      </c>
      <c r="B12" s="577" t="s">
        <v>1052</v>
      </c>
      <c r="C12" s="578" t="s">
        <v>1053</v>
      </c>
      <c r="D12" s="579"/>
      <c r="E12" s="580">
        <v>135000</v>
      </c>
      <c r="F12" s="580">
        <v>135000</v>
      </c>
      <c r="G12" s="585">
        <v>135000</v>
      </c>
      <c r="H12" s="582">
        <v>100</v>
      </c>
      <c r="I12" s="583">
        <f t="shared" si="0"/>
        <v>0</v>
      </c>
      <c r="J12" s="584"/>
    </row>
    <row r="13" spans="1:10" ht="20.25">
      <c r="A13" s="596">
        <v>8</v>
      </c>
      <c r="B13" s="577" t="s">
        <v>1054</v>
      </c>
      <c r="C13" s="578" t="s">
        <v>1055</v>
      </c>
      <c r="D13" s="579"/>
      <c r="E13" s="580">
        <v>100000</v>
      </c>
      <c r="F13" s="580">
        <v>100000</v>
      </c>
      <c r="G13" s="585">
        <v>100000</v>
      </c>
      <c r="H13" s="582">
        <v>100</v>
      </c>
      <c r="I13" s="583">
        <f t="shared" si="0"/>
        <v>0</v>
      </c>
      <c r="J13" s="584"/>
    </row>
    <row r="14" spans="1:10" ht="39.75" thickBot="1">
      <c r="A14" s="596">
        <v>9</v>
      </c>
      <c r="B14" s="577" t="s">
        <v>1056</v>
      </c>
      <c r="C14" s="578" t="s">
        <v>1057</v>
      </c>
      <c r="D14" s="579"/>
      <c r="E14" s="580">
        <v>100000</v>
      </c>
      <c r="F14" s="580">
        <v>100000</v>
      </c>
      <c r="G14" s="585">
        <v>100000</v>
      </c>
      <c r="H14" s="582">
        <v>100</v>
      </c>
      <c r="I14" s="583">
        <f t="shared" si="0"/>
        <v>0</v>
      </c>
      <c r="J14" s="584"/>
    </row>
    <row r="15" spans="1:10" ht="20.25">
      <c r="A15" s="596">
        <v>10</v>
      </c>
      <c r="B15" s="577" t="s">
        <v>1058</v>
      </c>
      <c r="C15" s="578" t="s">
        <v>1059</v>
      </c>
      <c r="D15" s="579"/>
      <c r="E15" s="580">
        <v>150000</v>
      </c>
      <c r="F15" s="580">
        <v>150000</v>
      </c>
      <c r="G15" s="587"/>
      <c r="H15" s="582">
        <v>0</v>
      </c>
      <c r="I15" s="583">
        <f t="shared" si="0"/>
        <v>150000</v>
      </c>
      <c r="J15" s="569" t="s">
        <v>1173</v>
      </c>
    </row>
    <row r="16" spans="1:10" ht="20.25">
      <c r="A16" s="596">
        <v>11</v>
      </c>
      <c r="B16" s="577" t="s">
        <v>1060</v>
      </c>
      <c r="C16" s="578" t="s">
        <v>1055</v>
      </c>
      <c r="D16" s="579"/>
      <c r="E16" s="580">
        <v>246400</v>
      </c>
      <c r="F16" s="580">
        <v>246400</v>
      </c>
      <c r="G16" s="585">
        <v>246400</v>
      </c>
      <c r="H16" s="582">
        <v>100</v>
      </c>
      <c r="I16" s="582">
        <v>0</v>
      </c>
      <c r="J16" s="584"/>
    </row>
    <row r="17" spans="1:10" ht="39">
      <c r="A17" s="596">
        <v>12</v>
      </c>
      <c r="B17" s="577" t="s">
        <v>1061</v>
      </c>
      <c r="C17" s="578" t="s">
        <v>1062</v>
      </c>
      <c r="D17" s="579"/>
      <c r="E17" s="580">
        <v>187670</v>
      </c>
      <c r="F17" s="580">
        <v>187670</v>
      </c>
      <c r="G17" s="585">
        <v>187670</v>
      </c>
      <c r="H17" s="582">
        <v>100</v>
      </c>
      <c r="I17" s="582">
        <v>0</v>
      </c>
      <c r="J17" s="584"/>
    </row>
    <row r="18" spans="1:10" ht="20.25">
      <c r="A18" s="596">
        <v>13</v>
      </c>
      <c r="B18" s="577" t="s">
        <v>1063</v>
      </c>
      <c r="C18" s="578" t="s">
        <v>1055</v>
      </c>
      <c r="D18" s="579"/>
      <c r="E18" s="580">
        <v>1980000</v>
      </c>
      <c r="F18" s="580">
        <v>1980000</v>
      </c>
      <c r="G18" s="585">
        <v>1980000</v>
      </c>
      <c r="H18" s="582">
        <v>100</v>
      </c>
      <c r="I18" s="582">
        <v>0</v>
      </c>
      <c r="J18" s="584"/>
    </row>
    <row r="19" spans="1:10" ht="39">
      <c r="A19" s="596">
        <v>14</v>
      </c>
      <c r="B19" s="577" t="s">
        <v>1064</v>
      </c>
      <c r="C19" s="578" t="s">
        <v>1065</v>
      </c>
      <c r="D19" s="579"/>
      <c r="E19" s="580">
        <v>1548000</v>
      </c>
      <c r="F19" s="580">
        <v>1548000</v>
      </c>
      <c r="G19" s="585">
        <v>1548000</v>
      </c>
      <c r="H19" s="582">
        <v>100</v>
      </c>
      <c r="I19" s="582">
        <v>0</v>
      </c>
      <c r="J19" s="584"/>
    </row>
    <row r="20" spans="1:10" ht="20.25">
      <c r="A20" s="596">
        <v>15</v>
      </c>
      <c r="B20" s="577" t="s">
        <v>1066</v>
      </c>
      <c r="C20" s="578" t="s">
        <v>1055</v>
      </c>
      <c r="D20" s="579"/>
      <c r="E20" s="580">
        <v>540360</v>
      </c>
      <c r="F20" s="580">
        <v>540360</v>
      </c>
      <c r="G20" s="585">
        <v>540360</v>
      </c>
      <c r="H20" s="582">
        <v>100</v>
      </c>
      <c r="I20" s="582">
        <v>0</v>
      </c>
      <c r="J20" s="584"/>
    </row>
    <row r="21" spans="1:10" ht="17.25" customHeight="1">
      <c r="A21" s="596">
        <v>16</v>
      </c>
      <c r="B21" s="577" t="s">
        <v>1067</v>
      </c>
      <c r="C21" s="578" t="s">
        <v>1068</v>
      </c>
      <c r="D21" s="579"/>
      <c r="E21" s="580">
        <v>76000</v>
      </c>
      <c r="F21" s="580">
        <v>76000</v>
      </c>
      <c r="G21" s="585">
        <v>76000</v>
      </c>
      <c r="H21" s="582">
        <v>100</v>
      </c>
      <c r="I21" s="582">
        <f aca="true" t="shared" si="1" ref="I21:I33">E21-G21</f>
        <v>0</v>
      </c>
      <c r="J21" s="584"/>
    </row>
    <row r="22" spans="1:10" ht="42.75" customHeight="1">
      <c r="A22" s="596">
        <v>17</v>
      </c>
      <c r="B22" s="577" t="s">
        <v>1069</v>
      </c>
      <c r="C22" s="588"/>
      <c r="D22" s="589" t="s">
        <v>1171</v>
      </c>
      <c r="E22" s="580">
        <v>198000</v>
      </c>
      <c r="F22" s="590"/>
      <c r="G22" s="581"/>
      <c r="H22" s="582">
        <v>0</v>
      </c>
      <c r="I22" s="580">
        <f t="shared" si="1"/>
        <v>198000</v>
      </c>
      <c r="J22" s="584" t="s">
        <v>1169</v>
      </c>
    </row>
    <row r="23" spans="1:10" ht="39">
      <c r="A23" s="596">
        <v>18</v>
      </c>
      <c r="B23" s="577" t="s">
        <v>1072</v>
      </c>
      <c r="C23" s="578" t="s">
        <v>1073</v>
      </c>
      <c r="D23" s="579"/>
      <c r="E23" s="580">
        <v>396000</v>
      </c>
      <c r="F23" s="580">
        <v>396000</v>
      </c>
      <c r="G23" s="581"/>
      <c r="H23" s="578"/>
      <c r="I23" s="580">
        <f t="shared" si="1"/>
        <v>396000</v>
      </c>
      <c r="J23" s="584"/>
    </row>
    <row r="24" spans="1:10" ht="39">
      <c r="A24" s="596">
        <v>19</v>
      </c>
      <c r="B24" s="577" t="s">
        <v>1074</v>
      </c>
      <c r="C24" s="578" t="s">
        <v>1075</v>
      </c>
      <c r="D24" s="579"/>
      <c r="E24" s="580">
        <v>455400</v>
      </c>
      <c r="F24" s="580">
        <v>455400</v>
      </c>
      <c r="G24" s="581"/>
      <c r="H24" s="578"/>
      <c r="I24" s="580">
        <f t="shared" si="1"/>
        <v>455400</v>
      </c>
      <c r="J24" s="584"/>
    </row>
    <row r="25" spans="1:10" ht="39" customHeight="1">
      <c r="A25" s="596">
        <v>20</v>
      </c>
      <c r="B25" s="577" t="s">
        <v>1076</v>
      </c>
      <c r="C25" s="588"/>
      <c r="D25" s="589" t="s">
        <v>1171</v>
      </c>
      <c r="E25" s="580">
        <v>455400</v>
      </c>
      <c r="F25" s="590"/>
      <c r="G25" s="581"/>
      <c r="H25" s="578"/>
      <c r="I25" s="580">
        <f t="shared" si="1"/>
        <v>455400</v>
      </c>
      <c r="J25" s="584" t="s">
        <v>1169</v>
      </c>
    </row>
    <row r="26" spans="1:10" ht="35.25" customHeight="1">
      <c r="A26" s="596">
        <v>21</v>
      </c>
      <c r="B26" s="577" t="s">
        <v>1077</v>
      </c>
      <c r="C26" s="588"/>
      <c r="D26" s="589" t="s">
        <v>1171</v>
      </c>
      <c r="E26" s="580">
        <v>455400</v>
      </c>
      <c r="F26" s="590"/>
      <c r="G26" s="581"/>
      <c r="H26" s="578"/>
      <c r="I26" s="580">
        <f t="shared" si="1"/>
        <v>455400</v>
      </c>
      <c r="J26" s="584" t="s">
        <v>1169</v>
      </c>
    </row>
    <row r="27" spans="1:10" ht="39">
      <c r="A27" s="596">
        <v>22</v>
      </c>
      <c r="B27" s="577" t="s">
        <v>1078</v>
      </c>
      <c r="C27" s="578" t="s">
        <v>1079</v>
      </c>
      <c r="D27" s="579"/>
      <c r="E27" s="580">
        <v>455400</v>
      </c>
      <c r="F27" s="580">
        <v>455400</v>
      </c>
      <c r="G27" s="581"/>
      <c r="H27" s="578"/>
      <c r="I27" s="580">
        <f t="shared" si="1"/>
        <v>455400</v>
      </c>
      <c r="J27" s="584"/>
    </row>
    <row r="28" spans="1:10" ht="39">
      <c r="A28" s="596">
        <v>23</v>
      </c>
      <c r="B28" s="577" t="s">
        <v>1080</v>
      </c>
      <c r="C28" s="578" t="s">
        <v>1079</v>
      </c>
      <c r="D28" s="579"/>
      <c r="E28" s="580">
        <v>455400</v>
      </c>
      <c r="F28" s="580">
        <v>455400</v>
      </c>
      <c r="G28" s="581"/>
      <c r="H28" s="578"/>
      <c r="I28" s="580">
        <f t="shared" si="1"/>
        <v>455400</v>
      </c>
      <c r="J28" s="584"/>
    </row>
    <row r="29" spans="1:10" ht="39">
      <c r="A29" s="596">
        <v>24</v>
      </c>
      <c r="B29" s="577" t="s">
        <v>1081</v>
      </c>
      <c r="C29" s="578" t="s">
        <v>1079</v>
      </c>
      <c r="D29" s="579"/>
      <c r="E29" s="580">
        <v>455400</v>
      </c>
      <c r="F29" s="580">
        <v>455400</v>
      </c>
      <c r="G29" s="581"/>
      <c r="H29" s="578"/>
      <c r="I29" s="580">
        <f t="shared" si="1"/>
        <v>455400</v>
      </c>
      <c r="J29" s="584"/>
    </row>
    <row r="30" spans="1:10" ht="42.75" customHeight="1">
      <c r="A30" s="596">
        <v>25</v>
      </c>
      <c r="B30" s="577" t="s">
        <v>1082</v>
      </c>
      <c r="C30" s="588"/>
      <c r="D30" s="589" t="s">
        <v>1171</v>
      </c>
      <c r="E30" s="580">
        <v>455400</v>
      </c>
      <c r="F30" s="588"/>
      <c r="G30" s="581"/>
      <c r="H30" s="578"/>
      <c r="I30" s="580">
        <f t="shared" si="1"/>
        <v>455400</v>
      </c>
      <c r="J30" s="584" t="s">
        <v>1169</v>
      </c>
    </row>
    <row r="31" spans="1:10" ht="34.5" customHeight="1">
      <c r="A31" s="596">
        <v>26</v>
      </c>
      <c r="B31" s="577" t="s">
        <v>1083</v>
      </c>
      <c r="C31" s="588"/>
      <c r="D31" s="589" t="s">
        <v>1171</v>
      </c>
      <c r="E31" s="580">
        <v>455400</v>
      </c>
      <c r="F31" s="588"/>
      <c r="G31" s="581"/>
      <c r="H31" s="578"/>
      <c r="I31" s="580">
        <f t="shared" si="1"/>
        <v>455400</v>
      </c>
      <c r="J31" s="584" t="s">
        <v>1169</v>
      </c>
    </row>
    <row r="32" spans="1:10" ht="39" customHeight="1">
      <c r="A32" s="596">
        <v>27</v>
      </c>
      <c r="B32" s="577" t="s">
        <v>1084</v>
      </c>
      <c r="C32" s="588"/>
      <c r="D32" s="589" t="s">
        <v>1171</v>
      </c>
      <c r="E32" s="580">
        <v>455400</v>
      </c>
      <c r="F32" s="588"/>
      <c r="G32" s="581"/>
      <c r="H32" s="578"/>
      <c r="I32" s="580">
        <f t="shared" si="1"/>
        <v>455400</v>
      </c>
      <c r="J32" s="584" t="s">
        <v>1169</v>
      </c>
    </row>
    <row r="33" spans="1:10" ht="54.75" customHeight="1">
      <c r="A33" s="596">
        <v>28</v>
      </c>
      <c r="B33" s="577" t="s">
        <v>1085</v>
      </c>
      <c r="C33" s="588"/>
      <c r="D33" s="591" t="s">
        <v>1132</v>
      </c>
      <c r="E33" s="580">
        <v>4529200</v>
      </c>
      <c r="F33" s="588"/>
      <c r="G33" s="581"/>
      <c r="H33" s="578"/>
      <c r="I33" s="580">
        <f t="shared" si="1"/>
        <v>4529200</v>
      </c>
      <c r="J33" s="584"/>
    </row>
    <row r="34" spans="1:10" ht="20.25">
      <c r="A34" s="596"/>
      <c r="B34" s="592" t="s">
        <v>1088</v>
      </c>
      <c r="C34" s="588"/>
      <c r="D34" s="579"/>
      <c r="E34" s="590"/>
      <c r="F34" s="588"/>
      <c r="G34" s="581"/>
      <c r="H34" s="578"/>
      <c r="I34" s="588"/>
      <c r="J34" s="584"/>
    </row>
    <row r="35" spans="1:10" ht="20.25">
      <c r="A35" s="596">
        <v>1</v>
      </c>
      <c r="B35" s="577" t="s">
        <v>1089</v>
      </c>
      <c r="C35" s="578" t="s">
        <v>1090</v>
      </c>
      <c r="D35" s="591" t="s">
        <v>1091</v>
      </c>
      <c r="E35" s="580">
        <v>3987700</v>
      </c>
      <c r="F35" s="583">
        <v>3300000</v>
      </c>
      <c r="G35" s="581"/>
      <c r="H35" s="578"/>
      <c r="I35" s="583">
        <f>E35-H35</f>
        <v>3987700</v>
      </c>
      <c r="J35" s="584"/>
    </row>
    <row r="36" spans="1:10" ht="20.25">
      <c r="A36" s="596"/>
      <c r="B36" s="577" t="s">
        <v>1133</v>
      </c>
      <c r="C36" s="578" t="s">
        <v>1093</v>
      </c>
      <c r="D36" s="579"/>
      <c r="E36" s="590"/>
      <c r="F36" s="588"/>
      <c r="G36" s="581"/>
      <c r="H36" s="578"/>
      <c r="I36" s="578"/>
      <c r="J36" s="584"/>
    </row>
    <row r="37" spans="1:10" ht="20.25">
      <c r="A37" s="596"/>
      <c r="B37" s="577" t="s">
        <v>1134</v>
      </c>
      <c r="C37" s="578" t="s">
        <v>1095</v>
      </c>
      <c r="D37" s="579"/>
      <c r="E37" s="590"/>
      <c r="F37" s="588"/>
      <c r="G37" s="581"/>
      <c r="H37" s="578"/>
      <c r="I37" s="578"/>
      <c r="J37" s="584"/>
    </row>
    <row r="38" spans="1:10" ht="39">
      <c r="A38" s="596"/>
      <c r="B38" s="577" t="s">
        <v>1135</v>
      </c>
      <c r="C38" s="578" t="s">
        <v>1097</v>
      </c>
      <c r="D38" s="579"/>
      <c r="E38" s="590"/>
      <c r="F38" s="588"/>
      <c r="G38" s="581"/>
      <c r="H38" s="578"/>
      <c r="I38" s="578"/>
      <c r="J38" s="584"/>
    </row>
    <row r="39" spans="1:10" ht="20.25">
      <c r="A39" s="596"/>
      <c r="B39" s="577" t="s">
        <v>1136</v>
      </c>
      <c r="C39" s="578" t="s">
        <v>1099</v>
      </c>
      <c r="D39" s="579"/>
      <c r="E39" s="590"/>
      <c r="F39" s="588"/>
      <c r="G39" s="581"/>
      <c r="H39" s="578"/>
      <c r="I39" s="578"/>
      <c r="J39" s="584"/>
    </row>
    <row r="40" spans="1:10" ht="20.25">
      <c r="A40" s="596">
        <v>2</v>
      </c>
      <c r="B40" s="577" t="s">
        <v>1100</v>
      </c>
      <c r="C40" s="578" t="s">
        <v>1090</v>
      </c>
      <c r="D40" s="591" t="s">
        <v>1091</v>
      </c>
      <c r="E40" s="580">
        <v>3987700</v>
      </c>
      <c r="F40" s="583">
        <v>3325000</v>
      </c>
      <c r="G40" s="581"/>
      <c r="H40" s="578"/>
      <c r="I40" s="583">
        <f>E40-H40</f>
        <v>3987700</v>
      </c>
      <c r="J40" s="584"/>
    </row>
    <row r="41" spans="1:10" ht="20.25">
      <c r="A41" s="596"/>
      <c r="B41" s="577" t="s">
        <v>1137</v>
      </c>
      <c r="C41" s="578" t="s">
        <v>1093</v>
      </c>
      <c r="D41" s="579"/>
      <c r="E41" s="590"/>
      <c r="F41" s="588"/>
      <c r="G41" s="581"/>
      <c r="H41" s="578"/>
      <c r="I41" s="583"/>
      <c r="J41" s="584"/>
    </row>
    <row r="42" spans="1:10" ht="20.25">
      <c r="A42" s="596"/>
      <c r="B42" s="577" t="s">
        <v>1138</v>
      </c>
      <c r="C42" s="578" t="s">
        <v>1095</v>
      </c>
      <c r="D42" s="579"/>
      <c r="E42" s="590"/>
      <c r="F42" s="588"/>
      <c r="G42" s="581"/>
      <c r="H42" s="578"/>
      <c r="I42" s="583"/>
      <c r="J42" s="584"/>
    </row>
    <row r="43" spans="1:10" ht="39">
      <c r="A43" s="596"/>
      <c r="B43" s="577" t="s">
        <v>1139</v>
      </c>
      <c r="C43" s="578" t="s">
        <v>1097</v>
      </c>
      <c r="D43" s="579"/>
      <c r="E43" s="590"/>
      <c r="F43" s="588"/>
      <c r="G43" s="581"/>
      <c r="H43" s="578"/>
      <c r="I43" s="583"/>
      <c r="J43" s="584"/>
    </row>
    <row r="44" spans="1:10" ht="20.25">
      <c r="A44" s="596"/>
      <c r="B44" s="577" t="s">
        <v>1140</v>
      </c>
      <c r="C44" s="578" t="s">
        <v>1099</v>
      </c>
      <c r="D44" s="579"/>
      <c r="E44" s="590"/>
      <c r="F44" s="588"/>
      <c r="G44" s="581"/>
      <c r="H44" s="578"/>
      <c r="I44" s="583"/>
      <c r="J44" s="584"/>
    </row>
    <row r="45" spans="1:10" ht="20.25">
      <c r="A45" s="596">
        <v>3</v>
      </c>
      <c r="B45" s="577" t="s">
        <v>1101</v>
      </c>
      <c r="C45" s="578" t="s">
        <v>1102</v>
      </c>
      <c r="D45" s="591" t="s">
        <v>1091</v>
      </c>
      <c r="E45" s="580">
        <v>3987700</v>
      </c>
      <c r="F45" s="593">
        <v>3329479.83</v>
      </c>
      <c r="G45" s="581"/>
      <c r="H45" s="578"/>
      <c r="I45" s="580">
        <f>E45-H45</f>
        <v>3987700</v>
      </c>
      <c r="J45" s="584"/>
    </row>
    <row r="46" spans="1:10" ht="20.25">
      <c r="A46" s="596"/>
      <c r="B46" s="577" t="s">
        <v>1141</v>
      </c>
      <c r="C46" s="578" t="s">
        <v>1103</v>
      </c>
      <c r="D46" s="579"/>
      <c r="E46" s="590"/>
      <c r="F46" s="588"/>
      <c r="G46" s="581"/>
      <c r="H46" s="578"/>
      <c r="I46" s="583"/>
      <c r="J46" s="584"/>
    </row>
    <row r="47" spans="1:10" ht="39">
      <c r="A47" s="596"/>
      <c r="B47" s="577" t="s">
        <v>1142</v>
      </c>
      <c r="C47" s="578" t="s">
        <v>1104</v>
      </c>
      <c r="D47" s="579"/>
      <c r="E47" s="590"/>
      <c r="F47" s="588"/>
      <c r="G47" s="581"/>
      <c r="H47" s="578"/>
      <c r="I47" s="583"/>
      <c r="J47" s="584"/>
    </row>
    <row r="48" spans="1:10" ht="39">
      <c r="A48" s="596"/>
      <c r="B48" s="577" t="s">
        <v>1143</v>
      </c>
      <c r="C48" s="578" t="s">
        <v>1105</v>
      </c>
      <c r="D48" s="579"/>
      <c r="E48" s="590"/>
      <c r="F48" s="588"/>
      <c r="G48" s="581"/>
      <c r="H48" s="578"/>
      <c r="I48" s="583"/>
      <c r="J48" s="584"/>
    </row>
    <row r="49" spans="1:10" ht="20.25">
      <c r="A49" s="596"/>
      <c r="B49" s="577" t="s">
        <v>1144</v>
      </c>
      <c r="C49" s="578" t="s">
        <v>1106</v>
      </c>
      <c r="D49" s="579"/>
      <c r="E49" s="590"/>
      <c r="F49" s="588"/>
      <c r="G49" s="581"/>
      <c r="H49" s="578"/>
      <c r="I49" s="583"/>
      <c r="J49" s="584"/>
    </row>
    <row r="50" spans="1:10" ht="20.25">
      <c r="A50" s="596">
        <v>4</v>
      </c>
      <c r="B50" s="577" t="s">
        <v>1107</v>
      </c>
      <c r="C50" s="578" t="s">
        <v>1090</v>
      </c>
      <c r="D50" s="591" t="s">
        <v>1091</v>
      </c>
      <c r="E50" s="580">
        <v>3987700</v>
      </c>
      <c r="F50" s="583">
        <v>3098500</v>
      </c>
      <c r="G50" s="581"/>
      <c r="H50" s="578"/>
      <c r="I50" s="583">
        <f>E50-H50</f>
        <v>3987700</v>
      </c>
      <c r="J50" s="584"/>
    </row>
    <row r="51" spans="1:10" ht="20.25">
      <c r="A51" s="596"/>
      <c r="B51" s="577" t="s">
        <v>1145</v>
      </c>
      <c r="C51" s="578" t="s">
        <v>1093</v>
      </c>
      <c r="D51" s="579"/>
      <c r="E51" s="590"/>
      <c r="F51" s="588"/>
      <c r="G51" s="581"/>
      <c r="H51" s="578"/>
      <c r="I51" s="583"/>
      <c r="J51" s="584"/>
    </row>
    <row r="52" spans="1:10" ht="20.25">
      <c r="A52" s="596"/>
      <c r="B52" s="577" t="s">
        <v>1146</v>
      </c>
      <c r="C52" s="578" t="s">
        <v>1095</v>
      </c>
      <c r="D52" s="579"/>
      <c r="E52" s="590"/>
      <c r="F52" s="588"/>
      <c r="G52" s="581"/>
      <c r="H52" s="578"/>
      <c r="I52" s="583"/>
      <c r="J52" s="584"/>
    </row>
    <row r="53" spans="1:10" ht="39">
      <c r="A53" s="596"/>
      <c r="B53" s="577" t="s">
        <v>1147</v>
      </c>
      <c r="C53" s="578" t="s">
        <v>1097</v>
      </c>
      <c r="D53" s="579"/>
      <c r="E53" s="590"/>
      <c r="F53" s="588"/>
      <c r="G53" s="581"/>
      <c r="H53" s="578"/>
      <c r="I53" s="583"/>
      <c r="J53" s="584"/>
    </row>
    <row r="54" spans="1:10" ht="20.25">
      <c r="A54" s="596"/>
      <c r="B54" s="577" t="s">
        <v>1148</v>
      </c>
      <c r="C54" s="578" t="s">
        <v>1099</v>
      </c>
      <c r="D54" s="579"/>
      <c r="E54" s="590"/>
      <c r="F54" s="588"/>
      <c r="G54" s="581"/>
      <c r="H54" s="578"/>
      <c r="I54" s="583"/>
      <c r="J54" s="584"/>
    </row>
    <row r="55" spans="1:10" ht="20.25">
      <c r="A55" s="596">
        <v>5</v>
      </c>
      <c r="B55" s="577" t="s">
        <v>1108</v>
      </c>
      <c r="C55" s="578" t="s">
        <v>1090</v>
      </c>
      <c r="D55" s="591" t="s">
        <v>1091</v>
      </c>
      <c r="E55" s="580">
        <v>3987700</v>
      </c>
      <c r="F55" s="583">
        <v>3160000</v>
      </c>
      <c r="G55" s="581"/>
      <c r="H55" s="578"/>
      <c r="I55" s="583">
        <f>E55-H55</f>
        <v>3987700</v>
      </c>
      <c r="J55" s="584"/>
    </row>
    <row r="56" spans="1:10" ht="20.25">
      <c r="A56" s="596"/>
      <c r="B56" s="577" t="s">
        <v>1149</v>
      </c>
      <c r="C56" s="578" t="s">
        <v>1093</v>
      </c>
      <c r="D56" s="579"/>
      <c r="E56" s="590"/>
      <c r="F56" s="588"/>
      <c r="G56" s="581"/>
      <c r="H56" s="578"/>
      <c r="I56" s="583"/>
      <c r="J56" s="584"/>
    </row>
    <row r="57" spans="1:10" ht="20.25">
      <c r="A57" s="596"/>
      <c r="B57" s="577" t="s">
        <v>1150</v>
      </c>
      <c r="C57" s="578" t="s">
        <v>1095</v>
      </c>
      <c r="D57" s="579"/>
      <c r="E57" s="590"/>
      <c r="F57" s="588"/>
      <c r="G57" s="581"/>
      <c r="H57" s="578"/>
      <c r="I57" s="583"/>
      <c r="J57" s="584"/>
    </row>
    <row r="58" spans="1:10" ht="39">
      <c r="A58" s="596"/>
      <c r="B58" s="577" t="s">
        <v>1151</v>
      </c>
      <c r="C58" s="578" t="s">
        <v>1097</v>
      </c>
      <c r="D58" s="579"/>
      <c r="E58" s="590"/>
      <c r="F58" s="588"/>
      <c r="G58" s="581"/>
      <c r="H58" s="578"/>
      <c r="I58" s="583"/>
      <c r="J58" s="584"/>
    </row>
    <row r="59" spans="1:10" ht="20.25">
      <c r="A59" s="596"/>
      <c r="B59" s="577" t="s">
        <v>1152</v>
      </c>
      <c r="C59" s="578" t="s">
        <v>1099</v>
      </c>
      <c r="D59" s="579"/>
      <c r="E59" s="590"/>
      <c r="F59" s="588"/>
      <c r="G59" s="581"/>
      <c r="H59" s="578"/>
      <c r="I59" s="583"/>
      <c r="J59" s="584"/>
    </row>
    <row r="60" spans="1:10" ht="20.25">
      <c r="A60" s="596">
        <v>6</v>
      </c>
      <c r="B60" s="577" t="s">
        <v>1109</v>
      </c>
      <c r="C60" s="578" t="s">
        <v>1090</v>
      </c>
      <c r="D60" s="591" t="s">
        <v>1091</v>
      </c>
      <c r="E60" s="580">
        <v>3987700</v>
      </c>
      <c r="F60" s="583">
        <v>3325000</v>
      </c>
      <c r="G60" s="581"/>
      <c r="H60" s="578"/>
      <c r="I60" s="583">
        <f>E60-H60</f>
        <v>3987700</v>
      </c>
      <c r="J60" s="584"/>
    </row>
    <row r="61" spans="1:10" ht="20.25">
      <c r="A61" s="596"/>
      <c r="B61" s="577" t="s">
        <v>1137</v>
      </c>
      <c r="C61" s="578" t="s">
        <v>1093</v>
      </c>
      <c r="D61" s="579"/>
      <c r="E61" s="590"/>
      <c r="F61" s="588"/>
      <c r="G61" s="581"/>
      <c r="H61" s="578"/>
      <c r="I61" s="583"/>
      <c r="J61" s="594"/>
    </row>
    <row r="62" spans="1:10" ht="20.25">
      <c r="A62" s="596"/>
      <c r="B62" s="577" t="s">
        <v>1138</v>
      </c>
      <c r="C62" s="578" t="s">
        <v>1095</v>
      </c>
      <c r="D62" s="579"/>
      <c r="E62" s="590"/>
      <c r="F62" s="588"/>
      <c r="G62" s="581"/>
      <c r="H62" s="578"/>
      <c r="I62" s="583"/>
      <c r="J62" s="594"/>
    </row>
    <row r="63" spans="1:10" ht="39">
      <c r="A63" s="596"/>
      <c r="B63" s="577" t="s">
        <v>1139</v>
      </c>
      <c r="C63" s="578" t="s">
        <v>1097</v>
      </c>
      <c r="D63" s="579"/>
      <c r="E63" s="590"/>
      <c r="F63" s="588"/>
      <c r="G63" s="581"/>
      <c r="H63" s="578"/>
      <c r="I63" s="583"/>
      <c r="J63" s="594"/>
    </row>
    <row r="64" spans="1:10" ht="20.25">
      <c r="A64" s="596"/>
      <c r="B64" s="577" t="s">
        <v>1140</v>
      </c>
      <c r="C64" s="578" t="s">
        <v>1099</v>
      </c>
      <c r="D64" s="579"/>
      <c r="E64" s="590"/>
      <c r="F64" s="588"/>
      <c r="G64" s="581"/>
      <c r="H64" s="578"/>
      <c r="I64" s="583"/>
      <c r="J64" s="594"/>
    </row>
    <row r="65" spans="1:10" ht="20.25">
      <c r="A65" s="596">
        <v>7</v>
      </c>
      <c r="B65" s="577" t="s">
        <v>1110</v>
      </c>
      <c r="C65" s="578" t="s">
        <v>1111</v>
      </c>
      <c r="D65" s="591" t="s">
        <v>1091</v>
      </c>
      <c r="E65" s="580">
        <v>3987700</v>
      </c>
      <c r="F65" s="583">
        <v>3098500</v>
      </c>
      <c r="G65" s="581"/>
      <c r="H65" s="578"/>
      <c r="I65" s="583">
        <f>E65-H65</f>
        <v>3987700</v>
      </c>
      <c r="J65" s="594"/>
    </row>
    <row r="66" spans="1:10" ht="20.25">
      <c r="A66" s="596"/>
      <c r="B66" s="577" t="s">
        <v>1145</v>
      </c>
      <c r="C66" s="578" t="s">
        <v>1112</v>
      </c>
      <c r="D66" s="579"/>
      <c r="E66" s="590"/>
      <c r="F66" s="588"/>
      <c r="G66" s="581"/>
      <c r="H66" s="578"/>
      <c r="I66" s="583"/>
      <c r="J66" s="594"/>
    </row>
    <row r="67" spans="1:10" ht="20.25">
      <c r="A67" s="596"/>
      <c r="B67" s="577" t="s">
        <v>1146</v>
      </c>
      <c r="C67" s="578" t="s">
        <v>1113</v>
      </c>
      <c r="D67" s="579"/>
      <c r="E67" s="590"/>
      <c r="F67" s="588"/>
      <c r="G67" s="581"/>
      <c r="H67" s="578"/>
      <c r="I67" s="583"/>
      <c r="J67" s="594"/>
    </row>
    <row r="68" spans="1:10" ht="39">
      <c r="A68" s="596"/>
      <c r="B68" s="577" t="s">
        <v>1147</v>
      </c>
      <c r="C68" s="578" t="s">
        <v>1114</v>
      </c>
      <c r="D68" s="579"/>
      <c r="E68" s="590"/>
      <c r="F68" s="588"/>
      <c r="G68" s="581"/>
      <c r="H68" s="578"/>
      <c r="I68" s="583"/>
      <c r="J68" s="594"/>
    </row>
    <row r="69" spans="1:10" ht="20.25">
      <c r="A69" s="596"/>
      <c r="B69" s="577" t="s">
        <v>1148</v>
      </c>
      <c r="C69" s="578" t="s">
        <v>1115</v>
      </c>
      <c r="D69" s="579"/>
      <c r="E69" s="590"/>
      <c r="F69" s="588"/>
      <c r="G69" s="581"/>
      <c r="H69" s="578"/>
      <c r="I69" s="583"/>
      <c r="J69" s="594"/>
    </row>
    <row r="70" spans="1:10" ht="20.25">
      <c r="A70" s="596">
        <v>8</v>
      </c>
      <c r="B70" s="577" t="s">
        <v>1116</v>
      </c>
      <c r="C70" s="578" t="s">
        <v>1117</v>
      </c>
      <c r="D70" s="591" t="s">
        <v>1091</v>
      </c>
      <c r="E70" s="580">
        <v>3987700</v>
      </c>
      <c r="F70" s="583">
        <v>3230000</v>
      </c>
      <c r="G70" s="581"/>
      <c r="H70" s="578"/>
      <c r="I70" s="583">
        <f>E70-H70</f>
        <v>3987700</v>
      </c>
      <c r="J70" s="594"/>
    </row>
    <row r="71" spans="1:10" ht="20.25">
      <c r="A71" s="596"/>
      <c r="B71" s="577" t="s">
        <v>1153</v>
      </c>
      <c r="C71" s="578" t="s">
        <v>1112</v>
      </c>
      <c r="D71" s="579"/>
      <c r="E71" s="590"/>
      <c r="F71" s="588"/>
      <c r="G71" s="581"/>
      <c r="H71" s="578"/>
      <c r="I71" s="583"/>
      <c r="J71" s="594"/>
    </row>
    <row r="72" spans="1:10" ht="20.25">
      <c r="A72" s="596"/>
      <c r="B72" s="577" t="s">
        <v>1154</v>
      </c>
      <c r="C72" s="578" t="s">
        <v>1113</v>
      </c>
      <c r="D72" s="579"/>
      <c r="E72" s="590"/>
      <c r="F72" s="588"/>
      <c r="G72" s="581"/>
      <c r="H72" s="578"/>
      <c r="I72" s="583"/>
      <c r="J72" s="594"/>
    </row>
    <row r="73" spans="1:10" ht="39">
      <c r="A73" s="596"/>
      <c r="B73" s="577" t="s">
        <v>1155</v>
      </c>
      <c r="C73" s="578" t="s">
        <v>1114</v>
      </c>
      <c r="D73" s="579"/>
      <c r="E73" s="590"/>
      <c r="F73" s="588"/>
      <c r="G73" s="581"/>
      <c r="H73" s="578"/>
      <c r="I73" s="583"/>
      <c r="J73" s="594"/>
    </row>
    <row r="74" spans="1:10" ht="20.25">
      <c r="A74" s="596"/>
      <c r="B74" s="577" t="s">
        <v>1156</v>
      </c>
      <c r="C74" s="578" t="s">
        <v>1115</v>
      </c>
      <c r="D74" s="579"/>
      <c r="E74" s="590"/>
      <c r="F74" s="588"/>
      <c r="G74" s="581"/>
      <c r="H74" s="578"/>
      <c r="I74" s="583"/>
      <c r="J74" s="594"/>
    </row>
    <row r="75" spans="1:10" ht="20.25">
      <c r="A75" s="596">
        <v>9</v>
      </c>
      <c r="B75" s="577" t="s">
        <v>1118</v>
      </c>
      <c r="C75" s="578" t="s">
        <v>1119</v>
      </c>
      <c r="D75" s="591" t="s">
        <v>1091</v>
      </c>
      <c r="E75" s="580">
        <v>3987700</v>
      </c>
      <c r="F75" s="583">
        <v>3191000</v>
      </c>
      <c r="G75" s="581"/>
      <c r="H75" s="578"/>
      <c r="I75" s="583">
        <f>E75-H75</f>
        <v>3987700</v>
      </c>
      <c r="J75" s="594"/>
    </row>
    <row r="76" spans="1:10" ht="20.25">
      <c r="A76" s="596"/>
      <c r="B76" s="577" t="s">
        <v>1157</v>
      </c>
      <c r="C76" s="578" t="s">
        <v>1120</v>
      </c>
      <c r="D76" s="579"/>
      <c r="E76" s="590"/>
      <c r="F76" s="588"/>
      <c r="G76" s="581"/>
      <c r="H76" s="578"/>
      <c r="I76" s="583"/>
      <c r="J76" s="594"/>
    </row>
    <row r="77" spans="1:10" ht="20.25">
      <c r="A77" s="596"/>
      <c r="B77" s="577" t="s">
        <v>1158</v>
      </c>
      <c r="C77" s="578" t="s">
        <v>1121</v>
      </c>
      <c r="D77" s="579"/>
      <c r="E77" s="590"/>
      <c r="F77" s="588"/>
      <c r="G77" s="581"/>
      <c r="H77" s="578"/>
      <c r="I77" s="583"/>
      <c r="J77" s="594"/>
    </row>
    <row r="78" spans="1:10" ht="20.25">
      <c r="A78" s="596"/>
      <c r="B78" s="577" t="s">
        <v>1159</v>
      </c>
      <c r="C78" s="578" t="s">
        <v>1122</v>
      </c>
      <c r="D78" s="579"/>
      <c r="E78" s="590"/>
      <c r="F78" s="588"/>
      <c r="G78" s="581"/>
      <c r="H78" s="578"/>
      <c r="I78" s="583"/>
      <c r="J78" s="594"/>
    </row>
    <row r="79" spans="1:10" ht="20.25">
      <c r="A79" s="596"/>
      <c r="B79" s="577" t="s">
        <v>1160</v>
      </c>
      <c r="C79" s="578" t="s">
        <v>1123</v>
      </c>
      <c r="D79" s="579"/>
      <c r="E79" s="590"/>
      <c r="F79" s="588"/>
      <c r="G79" s="581"/>
      <c r="H79" s="578"/>
      <c r="I79" s="583"/>
      <c r="J79" s="594"/>
    </row>
    <row r="80" spans="1:10" ht="20.25">
      <c r="A80" s="596">
        <v>10</v>
      </c>
      <c r="B80" s="577" t="s">
        <v>1124</v>
      </c>
      <c r="C80" s="578" t="s">
        <v>1090</v>
      </c>
      <c r="D80" s="591" t="s">
        <v>1091</v>
      </c>
      <c r="E80" s="580">
        <v>3987700</v>
      </c>
      <c r="F80" s="583">
        <v>3425000</v>
      </c>
      <c r="G80" s="581"/>
      <c r="H80" s="578"/>
      <c r="I80" s="583">
        <f>E80-H80</f>
        <v>3987700</v>
      </c>
      <c r="J80" s="594"/>
    </row>
    <row r="81" spans="1:10" ht="20.25">
      <c r="A81" s="596"/>
      <c r="B81" s="577" t="s">
        <v>1161</v>
      </c>
      <c r="C81" s="578" t="s">
        <v>1093</v>
      </c>
      <c r="D81" s="579"/>
      <c r="E81" s="590"/>
      <c r="F81" s="588"/>
      <c r="G81" s="581"/>
      <c r="H81" s="578"/>
      <c r="I81" s="583"/>
      <c r="J81" s="594"/>
    </row>
    <row r="82" spans="1:10" ht="20.25">
      <c r="A82" s="596"/>
      <c r="B82" s="577" t="s">
        <v>1162</v>
      </c>
      <c r="C82" s="578" t="s">
        <v>1095</v>
      </c>
      <c r="D82" s="579"/>
      <c r="E82" s="590"/>
      <c r="F82" s="588"/>
      <c r="G82" s="581"/>
      <c r="H82" s="578"/>
      <c r="I82" s="583"/>
      <c r="J82" s="594"/>
    </row>
    <row r="83" spans="1:10" ht="39">
      <c r="A83" s="596"/>
      <c r="B83" s="577" t="s">
        <v>1163</v>
      </c>
      <c r="C83" s="578" t="s">
        <v>1097</v>
      </c>
      <c r="D83" s="579"/>
      <c r="E83" s="590"/>
      <c r="F83" s="588"/>
      <c r="G83" s="581"/>
      <c r="H83" s="578"/>
      <c r="I83" s="583"/>
      <c r="J83" s="594"/>
    </row>
    <row r="84" spans="1:10" ht="20.25">
      <c r="A84" s="596"/>
      <c r="B84" s="577" t="s">
        <v>1164</v>
      </c>
      <c r="C84" s="578" t="s">
        <v>1099</v>
      </c>
      <c r="D84" s="579"/>
      <c r="E84" s="590"/>
      <c r="F84" s="588"/>
      <c r="G84" s="581"/>
      <c r="H84" s="578"/>
      <c r="I84" s="583"/>
      <c r="J84" s="594"/>
    </row>
    <row r="85" spans="1:10" ht="20.25">
      <c r="A85" s="596">
        <v>11</v>
      </c>
      <c r="B85" s="577" t="s">
        <v>1125</v>
      </c>
      <c r="C85" s="578" t="s">
        <v>1126</v>
      </c>
      <c r="D85" s="591" t="s">
        <v>1091</v>
      </c>
      <c r="E85" s="580">
        <v>5347900</v>
      </c>
      <c r="F85" s="583">
        <v>3850000</v>
      </c>
      <c r="G85" s="581"/>
      <c r="H85" s="578"/>
      <c r="I85" s="583">
        <f>E85-H85</f>
        <v>5347900</v>
      </c>
      <c r="J85" s="594"/>
    </row>
    <row r="86" spans="1:10" ht="20.25">
      <c r="A86" s="596"/>
      <c r="B86" s="577" t="s">
        <v>1165</v>
      </c>
      <c r="C86" s="578" t="s">
        <v>1127</v>
      </c>
      <c r="D86" s="579"/>
      <c r="E86" s="590"/>
      <c r="F86" s="588"/>
      <c r="G86" s="581"/>
      <c r="H86" s="578"/>
      <c r="I86" s="588"/>
      <c r="J86" s="594"/>
    </row>
    <row r="87" spans="1:10" ht="20.25">
      <c r="A87" s="596"/>
      <c r="B87" s="577" t="s">
        <v>1166</v>
      </c>
      <c r="C87" s="578" t="s">
        <v>1128</v>
      </c>
      <c r="D87" s="579"/>
      <c r="E87" s="590"/>
      <c r="F87" s="588"/>
      <c r="G87" s="581"/>
      <c r="H87" s="578"/>
      <c r="I87" s="588"/>
      <c r="J87" s="594"/>
    </row>
    <row r="88" spans="1:10" ht="20.25">
      <c r="A88" s="596"/>
      <c r="B88" s="577" t="s">
        <v>1168</v>
      </c>
      <c r="C88" s="578" t="s">
        <v>1129</v>
      </c>
      <c r="D88" s="579"/>
      <c r="E88" s="590"/>
      <c r="F88" s="588"/>
      <c r="G88" s="581"/>
      <c r="H88" s="578"/>
      <c r="I88" s="588"/>
      <c r="J88" s="594"/>
    </row>
    <row r="89" spans="1:10" ht="20.25">
      <c r="A89" s="596"/>
      <c r="B89" s="577" t="s">
        <v>1167</v>
      </c>
      <c r="C89" s="578" t="s">
        <v>1130</v>
      </c>
      <c r="D89" s="579"/>
      <c r="E89" s="590"/>
      <c r="F89" s="588"/>
      <c r="G89" s="581"/>
      <c r="H89" s="578"/>
      <c r="I89" s="588"/>
      <c r="J89" s="594"/>
    </row>
    <row r="90" spans="1:10" ht="20.25">
      <c r="A90" s="596"/>
      <c r="B90" s="577"/>
      <c r="C90" s="578"/>
      <c r="D90" s="579"/>
      <c r="E90" s="590"/>
      <c r="F90" s="588"/>
      <c r="G90" s="581"/>
      <c r="H90" s="578"/>
      <c r="I90" s="588"/>
      <c r="J90" s="594"/>
    </row>
    <row r="91" spans="1:10" ht="21" thickBot="1">
      <c r="A91" s="595"/>
      <c r="B91" s="570"/>
      <c r="C91" s="571"/>
      <c r="D91" s="572"/>
      <c r="E91" s="573"/>
      <c r="F91" s="574"/>
      <c r="G91" s="575"/>
      <c r="H91" s="571"/>
      <c r="I91" s="574"/>
      <c r="J91" s="576"/>
    </row>
    <row r="92" spans="1:10" ht="21" thickBot="1">
      <c r="A92" s="550"/>
      <c r="B92" s="555" t="s">
        <v>99</v>
      </c>
      <c r="C92" s="547"/>
      <c r="D92" s="557"/>
      <c r="E92" s="560">
        <f>SUM(E6:E91)</f>
        <v>62663990</v>
      </c>
      <c r="F92" s="562">
        <f>SUM(F6:F91)</f>
        <v>46501669.83</v>
      </c>
      <c r="G92" s="560">
        <f>SUM(G6:G91)</f>
        <v>6819990</v>
      </c>
      <c r="H92" s="561">
        <f>G92*100/E92</f>
        <v>10.883427627254505</v>
      </c>
      <c r="I92" s="562">
        <f>SUM(I6:I91)</f>
        <v>55844000</v>
      </c>
      <c r="J92" s="553"/>
    </row>
  </sheetData>
  <sheetProtection/>
  <mergeCells count="9">
    <mergeCell ref="A1:I1"/>
    <mergeCell ref="A2:I2"/>
    <mergeCell ref="A3:I3"/>
    <mergeCell ref="A4:A5"/>
    <mergeCell ref="B4:B5"/>
    <mergeCell ref="E4:E5"/>
    <mergeCell ref="F4:F5"/>
    <mergeCell ref="G4:G5"/>
    <mergeCell ref="I4:I5"/>
  </mergeCells>
  <printOptions/>
  <pageMargins left="0.15748031496062992" right="0.1968503937007874" top="0.2755905511811024" bottom="0.2755905511811024" header="0.31496062992125984" footer="0.1968503937007874"/>
  <pageSetup horizontalDpi="600" verticalDpi="600" orientation="landscape" paperSize="9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L89"/>
  <sheetViews>
    <sheetView zoomScalePageLayoutView="0" workbookViewId="0" topLeftCell="A1">
      <selection activeCell="L15" sqref="L15"/>
    </sheetView>
  </sheetViews>
  <sheetFormatPr defaultColWidth="114.28125" defaultRowHeight="12.75"/>
  <cols>
    <col min="1" max="1" width="3.28125" style="49" bestFit="1" customWidth="1"/>
    <col min="2" max="2" width="37.28125" style="49" bestFit="1" customWidth="1"/>
    <col min="3" max="3" width="22.140625" style="49" bestFit="1" customWidth="1"/>
    <col min="4" max="4" width="21.7109375" style="49" bestFit="1" customWidth="1"/>
    <col min="5" max="5" width="10.57421875" style="49" bestFit="1" customWidth="1"/>
    <col min="6" max="6" width="12.57421875" style="49" bestFit="1" customWidth="1"/>
    <col min="7" max="7" width="11.00390625" style="49" bestFit="1" customWidth="1"/>
    <col min="8" max="8" width="9.00390625" style="49" bestFit="1" customWidth="1"/>
    <col min="9" max="9" width="12.7109375" style="49" bestFit="1" customWidth="1"/>
    <col min="10" max="10" width="12.57421875" style="49" bestFit="1" customWidth="1"/>
    <col min="11" max="11" width="11.28125" style="49" bestFit="1" customWidth="1"/>
    <col min="12" max="12" width="26.421875" style="49" bestFit="1" customWidth="1"/>
    <col min="13" max="16384" width="114.28125" style="49" customWidth="1"/>
  </cols>
  <sheetData>
    <row r="1" spans="1:12" ht="21.75" thickBot="1">
      <c r="A1" s="698" t="s">
        <v>1028</v>
      </c>
      <c r="B1" s="699"/>
      <c r="C1" s="699"/>
      <c r="D1" s="699"/>
      <c r="E1" s="699"/>
      <c r="F1" s="699"/>
      <c r="G1" s="699"/>
      <c r="H1" s="699"/>
      <c r="I1" s="699"/>
      <c r="J1" s="699"/>
      <c r="K1" s="700"/>
      <c r="L1" s="532"/>
    </row>
    <row r="2" spans="1:12" ht="21.75" thickBot="1">
      <c r="A2" s="698" t="s">
        <v>1029</v>
      </c>
      <c r="B2" s="699"/>
      <c r="C2" s="699"/>
      <c r="D2" s="699"/>
      <c r="E2" s="699"/>
      <c r="F2" s="699"/>
      <c r="G2" s="699"/>
      <c r="H2" s="699"/>
      <c r="I2" s="699"/>
      <c r="J2" s="699"/>
      <c r="K2" s="700"/>
      <c r="L2" s="532"/>
    </row>
    <row r="3" spans="1:12" ht="21.75" thickBot="1">
      <c r="A3" s="701" t="s">
        <v>1030</v>
      </c>
      <c r="B3" s="702"/>
      <c r="C3" s="702"/>
      <c r="D3" s="702"/>
      <c r="E3" s="702"/>
      <c r="F3" s="702"/>
      <c r="G3" s="702"/>
      <c r="H3" s="702"/>
      <c r="I3" s="702"/>
      <c r="J3" s="702"/>
      <c r="K3" s="703"/>
      <c r="L3" s="533"/>
    </row>
    <row r="4" spans="1:12" ht="21.75" thickBot="1">
      <c r="A4" s="696" t="s">
        <v>6</v>
      </c>
      <c r="B4" s="696" t="s">
        <v>1031</v>
      </c>
      <c r="C4" s="534" t="s">
        <v>1032</v>
      </c>
      <c r="D4" s="534" t="s">
        <v>1033</v>
      </c>
      <c r="E4" s="696" t="s">
        <v>7</v>
      </c>
      <c r="F4" s="696" t="s">
        <v>557</v>
      </c>
      <c r="G4" s="534" t="s">
        <v>1034</v>
      </c>
      <c r="H4" s="696" t="s">
        <v>107</v>
      </c>
      <c r="I4" s="696" t="s">
        <v>1035</v>
      </c>
      <c r="J4" s="696" t="s">
        <v>2</v>
      </c>
      <c r="K4" s="696" t="s">
        <v>320</v>
      </c>
      <c r="L4" s="535" t="s">
        <v>1036</v>
      </c>
    </row>
    <row r="5" spans="1:12" ht="21.75" thickBot="1">
      <c r="A5" s="697"/>
      <c r="B5" s="697"/>
      <c r="C5" s="536" t="s">
        <v>1037</v>
      </c>
      <c r="D5" s="536"/>
      <c r="E5" s="697"/>
      <c r="F5" s="697"/>
      <c r="G5" s="536" t="s">
        <v>1038</v>
      </c>
      <c r="H5" s="697"/>
      <c r="I5" s="697"/>
      <c r="J5" s="697"/>
      <c r="K5" s="697"/>
      <c r="L5" s="537" t="s">
        <v>1039</v>
      </c>
    </row>
    <row r="6" spans="1:12" ht="21.75" thickBot="1">
      <c r="A6" s="538">
        <v>1</v>
      </c>
      <c r="B6" s="539" t="s">
        <v>1040</v>
      </c>
      <c r="C6" s="539" t="s">
        <v>1041</v>
      </c>
      <c r="D6" s="540"/>
      <c r="E6" s="541">
        <v>495000</v>
      </c>
      <c r="F6" s="541">
        <v>495000</v>
      </c>
      <c r="G6" s="540"/>
      <c r="H6" s="542">
        <v>495000</v>
      </c>
      <c r="I6" s="542">
        <v>100</v>
      </c>
      <c r="J6" s="542">
        <v>0</v>
      </c>
      <c r="K6" s="542">
        <v>0</v>
      </c>
      <c r="L6" s="540"/>
    </row>
    <row r="7" spans="1:12" ht="21.75" thickBot="1">
      <c r="A7" s="538">
        <v>2</v>
      </c>
      <c r="B7" s="539" t="s">
        <v>1042</v>
      </c>
      <c r="C7" s="539" t="s">
        <v>1043</v>
      </c>
      <c r="D7" s="540"/>
      <c r="E7" s="541">
        <v>103500</v>
      </c>
      <c r="F7" s="541">
        <v>103500</v>
      </c>
      <c r="G7" s="540"/>
      <c r="H7" s="540"/>
      <c r="I7" s="542">
        <v>0</v>
      </c>
      <c r="J7" s="541">
        <v>103500</v>
      </c>
      <c r="K7" s="542">
        <v>0</v>
      </c>
      <c r="L7" s="540" t="s">
        <v>1044</v>
      </c>
    </row>
    <row r="8" spans="1:12" ht="21.75" thickBot="1">
      <c r="A8" s="538">
        <v>3</v>
      </c>
      <c r="B8" s="539" t="s">
        <v>1045</v>
      </c>
      <c r="C8" s="539" t="s">
        <v>1046</v>
      </c>
      <c r="D8" s="540"/>
      <c r="E8" s="541">
        <v>1288000</v>
      </c>
      <c r="F8" s="542">
        <v>1152000</v>
      </c>
      <c r="G8" s="540"/>
      <c r="H8" s="542">
        <v>1152000</v>
      </c>
      <c r="I8" s="542">
        <v>89.44</v>
      </c>
      <c r="J8" s="542">
        <v>0</v>
      </c>
      <c r="K8" s="541">
        <v>136000</v>
      </c>
      <c r="L8" s="540"/>
    </row>
    <row r="9" spans="1:12" ht="21.75" thickBot="1">
      <c r="A9" s="538">
        <v>4</v>
      </c>
      <c r="B9" s="539" t="s">
        <v>1047</v>
      </c>
      <c r="C9" s="539" t="s">
        <v>1046</v>
      </c>
      <c r="D9" s="540"/>
      <c r="E9" s="541">
        <v>498000</v>
      </c>
      <c r="F9" s="542">
        <v>368300</v>
      </c>
      <c r="G9" s="540"/>
      <c r="H9" s="542">
        <v>368300</v>
      </c>
      <c r="I9" s="542">
        <v>73.96</v>
      </c>
      <c r="J9" s="542">
        <v>0</v>
      </c>
      <c r="K9" s="541">
        <v>129700</v>
      </c>
      <c r="L9" s="540"/>
    </row>
    <row r="10" spans="1:12" ht="21.75" thickBot="1">
      <c r="A10" s="538">
        <v>5</v>
      </c>
      <c r="B10" s="539" t="s">
        <v>1048</v>
      </c>
      <c r="C10" s="539" t="s">
        <v>1049</v>
      </c>
      <c r="D10" s="540"/>
      <c r="E10" s="541">
        <v>185000</v>
      </c>
      <c r="F10" s="541">
        <v>185000</v>
      </c>
      <c r="G10" s="540"/>
      <c r="H10" s="542">
        <v>185000</v>
      </c>
      <c r="I10" s="542">
        <v>100</v>
      </c>
      <c r="J10" s="542">
        <v>0</v>
      </c>
      <c r="K10" s="542">
        <v>0</v>
      </c>
      <c r="L10" s="540"/>
    </row>
    <row r="11" spans="1:12" ht="21.75" thickBot="1">
      <c r="A11" s="538">
        <v>6</v>
      </c>
      <c r="B11" s="539" t="s">
        <v>1050</v>
      </c>
      <c r="C11" s="539" t="s">
        <v>1051</v>
      </c>
      <c r="D11" s="540"/>
      <c r="E11" s="541">
        <v>584360</v>
      </c>
      <c r="F11" s="541">
        <v>584360</v>
      </c>
      <c r="G11" s="540"/>
      <c r="H11" s="542">
        <v>584360</v>
      </c>
      <c r="I11" s="542">
        <v>100</v>
      </c>
      <c r="J11" s="542">
        <v>0</v>
      </c>
      <c r="K11" s="542">
        <v>0</v>
      </c>
      <c r="L11" s="540"/>
    </row>
    <row r="12" spans="1:12" ht="21.75" thickBot="1">
      <c r="A12" s="538">
        <v>7</v>
      </c>
      <c r="B12" s="539" t="s">
        <v>1052</v>
      </c>
      <c r="C12" s="539" t="s">
        <v>1053</v>
      </c>
      <c r="D12" s="540"/>
      <c r="E12" s="541">
        <v>135000</v>
      </c>
      <c r="F12" s="542">
        <v>135000</v>
      </c>
      <c r="G12" s="540"/>
      <c r="H12" s="542">
        <v>135000</v>
      </c>
      <c r="I12" s="542">
        <v>100</v>
      </c>
      <c r="J12" s="542">
        <v>0</v>
      </c>
      <c r="K12" s="542">
        <v>0</v>
      </c>
      <c r="L12" s="540"/>
    </row>
    <row r="13" spans="1:12" ht="21.75" thickBot="1">
      <c r="A13" s="538">
        <v>8</v>
      </c>
      <c r="B13" s="539" t="s">
        <v>1054</v>
      </c>
      <c r="C13" s="539" t="s">
        <v>1055</v>
      </c>
      <c r="D13" s="540"/>
      <c r="E13" s="541">
        <v>100000</v>
      </c>
      <c r="F13" s="542">
        <v>100000</v>
      </c>
      <c r="G13" s="540"/>
      <c r="H13" s="542">
        <v>100000</v>
      </c>
      <c r="I13" s="542">
        <v>100</v>
      </c>
      <c r="J13" s="542">
        <v>0</v>
      </c>
      <c r="K13" s="542">
        <v>0</v>
      </c>
      <c r="L13" s="540"/>
    </row>
    <row r="14" spans="1:12" ht="21.75" thickBot="1">
      <c r="A14" s="538">
        <v>9</v>
      </c>
      <c r="B14" s="539" t="s">
        <v>1056</v>
      </c>
      <c r="C14" s="539" t="s">
        <v>1057</v>
      </c>
      <c r="D14" s="540"/>
      <c r="E14" s="541">
        <v>100000</v>
      </c>
      <c r="F14" s="542">
        <v>100000</v>
      </c>
      <c r="G14" s="540"/>
      <c r="H14" s="542">
        <v>100000</v>
      </c>
      <c r="I14" s="542">
        <v>100</v>
      </c>
      <c r="J14" s="542">
        <v>0</v>
      </c>
      <c r="K14" s="542">
        <v>0</v>
      </c>
      <c r="L14" s="540"/>
    </row>
    <row r="15" spans="1:12" ht="21.75" thickBot="1">
      <c r="A15" s="538">
        <v>10</v>
      </c>
      <c r="B15" s="539" t="s">
        <v>1058</v>
      </c>
      <c r="C15" s="539" t="s">
        <v>1059</v>
      </c>
      <c r="D15" s="540"/>
      <c r="E15" s="541">
        <v>150000</v>
      </c>
      <c r="F15" s="542">
        <v>150000</v>
      </c>
      <c r="G15" s="540"/>
      <c r="H15" s="540"/>
      <c r="I15" s="542">
        <v>0</v>
      </c>
      <c r="J15" s="542">
        <v>150000</v>
      </c>
      <c r="K15" s="542">
        <v>0</v>
      </c>
      <c r="L15" s="540" t="s">
        <v>1044</v>
      </c>
    </row>
    <row r="16" spans="1:12" ht="21.75" thickBot="1">
      <c r="A16" s="538">
        <v>11</v>
      </c>
      <c r="B16" s="539" t="s">
        <v>1060</v>
      </c>
      <c r="C16" s="539" t="s">
        <v>1055</v>
      </c>
      <c r="D16" s="540"/>
      <c r="E16" s="541">
        <v>246400</v>
      </c>
      <c r="F16" s="541">
        <v>246400</v>
      </c>
      <c r="G16" s="540"/>
      <c r="H16" s="542">
        <v>246400</v>
      </c>
      <c r="I16" s="542">
        <v>100</v>
      </c>
      <c r="J16" s="542">
        <v>0</v>
      </c>
      <c r="K16" s="542">
        <v>0</v>
      </c>
      <c r="L16" s="540"/>
    </row>
    <row r="17" spans="1:12" ht="21.75" thickBot="1">
      <c r="A17" s="543">
        <v>12</v>
      </c>
      <c r="B17" s="539" t="s">
        <v>1061</v>
      </c>
      <c r="C17" s="539" t="s">
        <v>1062</v>
      </c>
      <c r="D17" s="540"/>
      <c r="E17" s="541">
        <v>187670</v>
      </c>
      <c r="F17" s="541">
        <v>187670</v>
      </c>
      <c r="G17" s="540"/>
      <c r="H17" s="542">
        <v>187670</v>
      </c>
      <c r="I17" s="542">
        <v>100</v>
      </c>
      <c r="J17" s="542">
        <v>0</v>
      </c>
      <c r="K17" s="542">
        <v>0</v>
      </c>
      <c r="L17" s="540"/>
    </row>
    <row r="18" spans="1:12" ht="21.75" thickBot="1">
      <c r="A18" s="538">
        <v>13</v>
      </c>
      <c r="B18" s="539" t="s">
        <v>1063</v>
      </c>
      <c r="C18" s="539" t="s">
        <v>1055</v>
      </c>
      <c r="D18" s="540"/>
      <c r="E18" s="541">
        <v>1980000</v>
      </c>
      <c r="F18" s="541">
        <v>1980000</v>
      </c>
      <c r="G18" s="540"/>
      <c r="H18" s="542">
        <v>1980000</v>
      </c>
      <c r="I18" s="542">
        <v>100</v>
      </c>
      <c r="J18" s="542">
        <v>0</v>
      </c>
      <c r="K18" s="542">
        <v>0</v>
      </c>
      <c r="L18" s="540"/>
    </row>
    <row r="19" spans="1:12" ht="21.75" thickBot="1">
      <c r="A19" s="543">
        <v>14</v>
      </c>
      <c r="B19" s="539" t="s">
        <v>1064</v>
      </c>
      <c r="C19" s="539" t="s">
        <v>1065</v>
      </c>
      <c r="D19" s="540"/>
      <c r="E19" s="542">
        <v>1548000</v>
      </c>
      <c r="F19" s="542">
        <v>1548000</v>
      </c>
      <c r="G19" s="540"/>
      <c r="H19" s="542">
        <v>1548000</v>
      </c>
      <c r="I19" s="542">
        <v>100</v>
      </c>
      <c r="J19" s="542">
        <v>0</v>
      </c>
      <c r="K19" s="542">
        <v>0</v>
      </c>
      <c r="L19" s="540"/>
    </row>
    <row r="20" spans="1:12" ht="21.75" thickBot="1">
      <c r="A20" s="538">
        <v>15</v>
      </c>
      <c r="B20" s="539" t="s">
        <v>1066</v>
      </c>
      <c r="C20" s="539" t="s">
        <v>1055</v>
      </c>
      <c r="D20" s="540"/>
      <c r="E20" s="542">
        <v>540360</v>
      </c>
      <c r="F20" s="542">
        <v>540360</v>
      </c>
      <c r="G20" s="540"/>
      <c r="H20" s="542">
        <v>540360</v>
      </c>
      <c r="I20" s="542">
        <v>100</v>
      </c>
      <c r="J20" s="542">
        <v>0</v>
      </c>
      <c r="K20" s="542">
        <v>0</v>
      </c>
      <c r="L20" s="540"/>
    </row>
    <row r="21" spans="1:12" ht="21.75" thickBot="1">
      <c r="A21" s="543">
        <v>16</v>
      </c>
      <c r="B21" s="539" t="s">
        <v>1067</v>
      </c>
      <c r="C21" s="539" t="s">
        <v>1068</v>
      </c>
      <c r="D21" s="540"/>
      <c r="E21" s="542">
        <v>76000</v>
      </c>
      <c r="F21" s="542">
        <v>76000</v>
      </c>
      <c r="G21" s="540"/>
      <c r="H21" s="542">
        <v>76000</v>
      </c>
      <c r="I21" s="542">
        <v>100</v>
      </c>
      <c r="J21" s="542">
        <v>0</v>
      </c>
      <c r="K21" s="542">
        <v>0</v>
      </c>
      <c r="L21" s="540"/>
    </row>
    <row r="22" spans="1:12" ht="21.75" thickBot="1">
      <c r="A22" s="538">
        <v>17</v>
      </c>
      <c r="B22" s="539" t="s">
        <v>1069</v>
      </c>
      <c r="C22" s="540"/>
      <c r="D22" s="544" t="s">
        <v>1070</v>
      </c>
      <c r="E22" s="542">
        <v>198000</v>
      </c>
      <c r="F22" s="540"/>
      <c r="G22" s="540"/>
      <c r="H22" s="540"/>
      <c r="I22" s="542">
        <v>0</v>
      </c>
      <c r="J22" s="542">
        <v>0</v>
      </c>
      <c r="K22" s="542">
        <v>198000</v>
      </c>
      <c r="L22" s="545" t="s">
        <v>1071</v>
      </c>
    </row>
    <row r="23" spans="1:12" ht="21.75" thickBot="1">
      <c r="A23" s="543">
        <v>18</v>
      </c>
      <c r="B23" s="539" t="s">
        <v>1072</v>
      </c>
      <c r="C23" s="539" t="s">
        <v>1073</v>
      </c>
      <c r="D23" s="540"/>
      <c r="E23" s="542">
        <v>396000</v>
      </c>
      <c r="F23" s="542">
        <v>396000</v>
      </c>
      <c r="G23" s="542">
        <v>396000</v>
      </c>
      <c r="H23" s="540"/>
      <c r="I23" s="539"/>
      <c r="J23" s="542">
        <v>396000</v>
      </c>
      <c r="K23" s="542">
        <v>0</v>
      </c>
      <c r="L23" s="545"/>
    </row>
    <row r="24" spans="1:12" ht="21.75" thickBot="1">
      <c r="A24" s="538">
        <v>19</v>
      </c>
      <c r="B24" s="539" t="s">
        <v>1074</v>
      </c>
      <c r="C24" s="539" t="s">
        <v>1075</v>
      </c>
      <c r="D24" s="540"/>
      <c r="E24" s="542">
        <v>455400</v>
      </c>
      <c r="F24" s="542">
        <v>455400</v>
      </c>
      <c r="G24" s="542">
        <v>455400</v>
      </c>
      <c r="H24" s="540"/>
      <c r="I24" s="539"/>
      <c r="J24" s="542">
        <v>455400</v>
      </c>
      <c r="K24" s="542">
        <v>0</v>
      </c>
      <c r="L24" s="545"/>
    </row>
    <row r="25" spans="1:12" ht="21.75" thickBot="1">
      <c r="A25" s="543">
        <v>20</v>
      </c>
      <c r="B25" s="539" t="s">
        <v>1076</v>
      </c>
      <c r="C25" s="540"/>
      <c r="D25" s="544" t="s">
        <v>1070</v>
      </c>
      <c r="E25" s="542">
        <v>455400</v>
      </c>
      <c r="F25" s="540"/>
      <c r="G25" s="540"/>
      <c r="H25" s="540"/>
      <c r="I25" s="539"/>
      <c r="J25" s="542">
        <v>0</v>
      </c>
      <c r="K25" s="542">
        <v>455400</v>
      </c>
      <c r="L25" s="545" t="s">
        <v>1071</v>
      </c>
    </row>
    <row r="26" spans="1:12" ht="21.75" thickBot="1">
      <c r="A26" s="538">
        <v>21</v>
      </c>
      <c r="B26" s="539" t="s">
        <v>1077</v>
      </c>
      <c r="C26" s="540"/>
      <c r="D26" s="544" t="s">
        <v>1070</v>
      </c>
      <c r="E26" s="542">
        <v>455400</v>
      </c>
      <c r="F26" s="540"/>
      <c r="G26" s="540"/>
      <c r="H26" s="540"/>
      <c r="I26" s="539"/>
      <c r="J26" s="542">
        <v>0</v>
      </c>
      <c r="K26" s="542">
        <v>455400</v>
      </c>
      <c r="L26" s="545" t="s">
        <v>1071</v>
      </c>
    </row>
    <row r="27" spans="1:12" ht="21.75" thickBot="1">
      <c r="A27" s="543">
        <v>22</v>
      </c>
      <c r="B27" s="539" t="s">
        <v>1078</v>
      </c>
      <c r="C27" s="539" t="s">
        <v>1079</v>
      </c>
      <c r="D27" s="540"/>
      <c r="E27" s="542">
        <v>455400</v>
      </c>
      <c r="F27" s="542">
        <v>455400</v>
      </c>
      <c r="G27" s="542">
        <v>455400</v>
      </c>
      <c r="H27" s="540"/>
      <c r="I27" s="539"/>
      <c r="J27" s="542">
        <v>455400</v>
      </c>
      <c r="K27" s="542">
        <v>0</v>
      </c>
      <c r="L27" s="545"/>
    </row>
    <row r="28" spans="1:12" ht="21.75" thickBot="1">
      <c r="A28" s="538">
        <v>23</v>
      </c>
      <c r="B28" s="539" t="s">
        <v>1080</v>
      </c>
      <c r="C28" s="539" t="s">
        <v>1079</v>
      </c>
      <c r="D28" s="540"/>
      <c r="E28" s="542">
        <v>455400</v>
      </c>
      <c r="F28" s="542">
        <v>455400</v>
      </c>
      <c r="G28" s="542">
        <v>455400</v>
      </c>
      <c r="H28" s="540"/>
      <c r="I28" s="539"/>
      <c r="J28" s="542">
        <v>455400</v>
      </c>
      <c r="K28" s="542">
        <v>0</v>
      </c>
      <c r="L28" s="545"/>
    </row>
    <row r="29" spans="1:12" ht="21.75" thickBot="1">
      <c r="A29" s="543">
        <v>24</v>
      </c>
      <c r="B29" s="539" t="s">
        <v>1081</v>
      </c>
      <c r="C29" s="539" t="s">
        <v>1079</v>
      </c>
      <c r="D29" s="540"/>
      <c r="E29" s="542">
        <v>455400</v>
      </c>
      <c r="F29" s="542">
        <v>455400</v>
      </c>
      <c r="G29" s="542">
        <v>455400</v>
      </c>
      <c r="H29" s="540"/>
      <c r="I29" s="539"/>
      <c r="J29" s="542">
        <v>455400</v>
      </c>
      <c r="K29" s="542">
        <v>0</v>
      </c>
      <c r="L29" s="545"/>
    </row>
    <row r="30" spans="1:12" ht="21.75" thickBot="1">
      <c r="A30" s="538">
        <v>25</v>
      </c>
      <c r="B30" s="539" t="s">
        <v>1082</v>
      </c>
      <c r="C30" s="540"/>
      <c r="D30" s="544" t="s">
        <v>1070</v>
      </c>
      <c r="E30" s="542">
        <v>455400</v>
      </c>
      <c r="F30" s="540"/>
      <c r="G30" s="540"/>
      <c r="H30" s="540"/>
      <c r="I30" s="539"/>
      <c r="J30" s="542">
        <v>0</v>
      </c>
      <c r="K30" s="542">
        <v>455400</v>
      </c>
      <c r="L30" s="545" t="s">
        <v>1071</v>
      </c>
    </row>
    <row r="31" spans="1:12" ht="21.75" thickBot="1">
      <c r="A31" s="543">
        <v>26</v>
      </c>
      <c r="B31" s="539" t="s">
        <v>1083</v>
      </c>
      <c r="C31" s="540"/>
      <c r="D31" s="544" t="s">
        <v>1070</v>
      </c>
      <c r="E31" s="542">
        <v>455400</v>
      </c>
      <c r="F31" s="540"/>
      <c r="G31" s="540"/>
      <c r="H31" s="540"/>
      <c r="I31" s="539"/>
      <c r="J31" s="542">
        <v>0</v>
      </c>
      <c r="K31" s="542">
        <v>455400</v>
      </c>
      <c r="L31" s="545" t="s">
        <v>1071</v>
      </c>
    </row>
    <row r="32" spans="1:12" ht="21.75" thickBot="1">
      <c r="A32" s="538">
        <v>27</v>
      </c>
      <c r="B32" s="539" t="s">
        <v>1084</v>
      </c>
      <c r="C32" s="540"/>
      <c r="D32" s="544" t="s">
        <v>1070</v>
      </c>
      <c r="E32" s="542">
        <v>455400</v>
      </c>
      <c r="F32" s="540"/>
      <c r="G32" s="540"/>
      <c r="H32" s="540"/>
      <c r="I32" s="539"/>
      <c r="J32" s="542">
        <v>0</v>
      </c>
      <c r="K32" s="542">
        <v>455400</v>
      </c>
      <c r="L32" s="545" t="s">
        <v>1071</v>
      </c>
    </row>
    <row r="33" spans="1:12" ht="21.75" thickBot="1">
      <c r="A33" s="543">
        <v>28</v>
      </c>
      <c r="B33" s="539" t="s">
        <v>1085</v>
      </c>
      <c r="C33" s="540"/>
      <c r="D33" s="544" t="s">
        <v>1086</v>
      </c>
      <c r="E33" s="542">
        <v>4529200</v>
      </c>
      <c r="F33" s="540"/>
      <c r="G33" s="540"/>
      <c r="H33" s="540"/>
      <c r="I33" s="539"/>
      <c r="J33" s="542">
        <v>0</v>
      </c>
      <c r="K33" s="542">
        <v>4529200</v>
      </c>
      <c r="L33" s="545" t="s">
        <v>1087</v>
      </c>
    </row>
    <row r="34" spans="1:12" ht="21.75" thickBot="1">
      <c r="A34" s="538"/>
      <c r="B34" s="546" t="s">
        <v>1088</v>
      </c>
      <c r="C34" s="540"/>
      <c r="D34" s="540"/>
      <c r="E34" s="540"/>
      <c r="F34" s="540"/>
      <c r="G34" s="540"/>
      <c r="H34" s="540"/>
      <c r="I34" s="539"/>
      <c r="J34" s="540"/>
      <c r="K34" s="539"/>
      <c r="L34" s="540"/>
    </row>
    <row r="35" spans="1:12" ht="21.75" thickBot="1">
      <c r="A35" s="538">
        <v>1</v>
      </c>
      <c r="B35" s="539" t="s">
        <v>1089</v>
      </c>
      <c r="C35" s="539" t="s">
        <v>1090</v>
      </c>
      <c r="D35" s="539" t="s">
        <v>1091</v>
      </c>
      <c r="E35" s="541">
        <v>3987700</v>
      </c>
      <c r="F35" s="541">
        <v>3300000</v>
      </c>
      <c r="G35" s="540"/>
      <c r="H35" s="540"/>
      <c r="I35" s="539"/>
      <c r="J35" s="541">
        <v>3300000</v>
      </c>
      <c r="K35" s="541">
        <v>687700</v>
      </c>
      <c r="L35" s="540"/>
    </row>
    <row r="36" spans="1:12" ht="21.75" thickBot="1">
      <c r="A36" s="543"/>
      <c r="B36" s="539" t="s">
        <v>1092</v>
      </c>
      <c r="C36" s="539" t="s">
        <v>1093</v>
      </c>
      <c r="D36" s="540"/>
      <c r="E36" s="540"/>
      <c r="F36" s="540"/>
      <c r="G36" s="541">
        <v>660000</v>
      </c>
      <c r="H36" s="540"/>
      <c r="I36" s="539"/>
      <c r="J36" s="539"/>
      <c r="K36" s="540"/>
      <c r="L36" s="540"/>
    </row>
    <row r="37" spans="1:12" ht="21.75" thickBot="1">
      <c r="A37" s="543"/>
      <c r="B37" s="539" t="s">
        <v>1094</v>
      </c>
      <c r="C37" s="539" t="s">
        <v>1095</v>
      </c>
      <c r="D37" s="540"/>
      <c r="E37" s="540"/>
      <c r="F37" s="540"/>
      <c r="G37" s="541">
        <v>660000</v>
      </c>
      <c r="H37" s="540"/>
      <c r="I37" s="539"/>
      <c r="J37" s="539"/>
      <c r="K37" s="540"/>
      <c r="L37" s="540"/>
    </row>
    <row r="38" spans="1:12" ht="21.75" thickBot="1">
      <c r="A38" s="543"/>
      <c r="B38" s="539" t="s">
        <v>1096</v>
      </c>
      <c r="C38" s="539" t="s">
        <v>1097</v>
      </c>
      <c r="D38" s="540"/>
      <c r="E38" s="540"/>
      <c r="F38" s="540"/>
      <c r="G38" s="541">
        <v>990000</v>
      </c>
      <c r="H38" s="540"/>
      <c r="I38" s="539"/>
      <c r="J38" s="539"/>
      <c r="K38" s="540"/>
      <c r="L38" s="540"/>
    </row>
    <row r="39" spans="1:12" ht="21.75" thickBot="1">
      <c r="A39" s="543"/>
      <c r="B39" s="539" t="s">
        <v>1098</v>
      </c>
      <c r="C39" s="539" t="s">
        <v>1099</v>
      </c>
      <c r="D39" s="540"/>
      <c r="E39" s="540"/>
      <c r="F39" s="540"/>
      <c r="G39" s="541">
        <v>990000</v>
      </c>
      <c r="H39" s="540"/>
      <c r="I39" s="539"/>
      <c r="J39" s="539"/>
      <c r="K39" s="540"/>
      <c r="L39" s="540"/>
    </row>
    <row r="40" spans="1:12" ht="21.75" thickBot="1">
      <c r="A40" s="543">
        <v>2</v>
      </c>
      <c r="B40" s="539" t="s">
        <v>1100</v>
      </c>
      <c r="C40" s="539" t="s">
        <v>1090</v>
      </c>
      <c r="D40" s="539" t="s">
        <v>1091</v>
      </c>
      <c r="E40" s="541">
        <v>3987700</v>
      </c>
      <c r="F40" s="541">
        <v>3325000</v>
      </c>
      <c r="G40" s="540"/>
      <c r="H40" s="540"/>
      <c r="I40" s="539"/>
      <c r="J40" s="541">
        <v>3325000</v>
      </c>
      <c r="K40" s="541">
        <v>662700</v>
      </c>
      <c r="L40" s="540"/>
    </row>
    <row r="41" spans="1:12" ht="21.75" thickBot="1">
      <c r="A41" s="543"/>
      <c r="B41" s="539" t="s">
        <v>1092</v>
      </c>
      <c r="C41" s="539" t="s">
        <v>1093</v>
      </c>
      <c r="D41" s="540"/>
      <c r="E41" s="540"/>
      <c r="F41" s="540"/>
      <c r="G41" s="541">
        <v>665000</v>
      </c>
      <c r="H41" s="540"/>
      <c r="I41" s="539"/>
      <c r="J41" s="539"/>
      <c r="K41" s="540"/>
      <c r="L41" s="540"/>
    </row>
    <row r="42" spans="1:12" ht="21.75" thickBot="1">
      <c r="A42" s="543"/>
      <c r="B42" s="539" t="s">
        <v>1094</v>
      </c>
      <c r="C42" s="539" t="s">
        <v>1095</v>
      </c>
      <c r="D42" s="540"/>
      <c r="E42" s="540"/>
      <c r="F42" s="540"/>
      <c r="G42" s="541">
        <v>665000</v>
      </c>
      <c r="H42" s="540"/>
      <c r="I42" s="539"/>
      <c r="J42" s="539"/>
      <c r="K42" s="540"/>
      <c r="L42" s="540"/>
    </row>
    <row r="43" spans="1:12" ht="21.75" thickBot="1">
      <c r="A43" s="543"/>
      <c r="B43" s="539" t="s">
        <v>1096</v>
      </c>
      <c r="C43" s="539" t="s">
        <v>1097</v>
      </c>
      <c r="D43" s="540"/>
      <c r="E43" s="540"/>
      <c r="F43" s="540"/>
      <c r="G43" s="541">
        <v>997500</v>
      </c>
      <c r="H43" s="540"/>
      <c r="I43" s="539"/>
      <c r="J43" s="539"/>
      <c r="K43" s="540"/>
      <c r="L43" s="540"/>
    </row>
    <row r="44" spans="1:12" ht="21.75" thickBot="1">
      <c r="A44" s="538"/>
      <c r="B44" s="539" t="s">
        <v>1098</v>
      </c>
      <c r="C44" s="539" t="s">
        <v>1099</v>
      </c>
      <c r="D44" s="540"/>
      <c r="E44" s="540"/>
      <c r="F44" s="540"/>
      <c r="G44" s="541">
        <v>997500</v>
      </c>
      <c r="H44" s="540"/>
      <c r="I44" s="539"/>
      <c r="J44" s="539"/>
      <c r="K44" s="540"/>
      <c r="L44" s="540"/>
    </row>
    <row r="45" spans="1:12" ht="21.75" thickBot="1">
      <c r="A45" s="538">
        <v>3</v>
      </c>
      <c r="B45" s="547" t="s">
        <v>1101</v>
      </c>
      <c r="C45" s="539" t="s">
        <v>1102</v>
      </c>
      <c r="D45" s="539" t="s">
        <v>1091</v>
      </c>
      <c r="E45" s="541">
        <v>3987700</v>
      </c>
      <c r="F45" s="548">
        <v>3329479.83</v>
      </c>
      <c r="G45" s="540"/>
      <c r="H45" s="540"/>
      <c r="I45" s="539"/>
      <c r="J45" s="548">
        <v>3329479.83</v>
      </c>
      <c r="K45" s="548">
        <v>658220.17</v>
      </c>
      <c r="L45" s="540"/>
    </row>
    <row r="46" spans="1:12" ht="21.75" thickBot="1">
      <c r="A46" s="543"/>
      <c r="B46" s="539" t="s">
        <v>1092</v>
      </c>
      <c r="C46" s="539" t="s">
        <v>1103</v>
      </c>
      <c r="D46" s="540"/>
      <c r="E46" s="540"/>
      <c r="F46" s="540"/>
      <c r="G46" s="548">
        <v>615895.97</v>
      </c>
      <c r="H46" s="540"/>
      <c r="I46" s="539"/>
      <c r="J46" s="539"/>
      <c r="K46" s="540"/>
      <c r="L46" s="540"/>
    </row>
    <row r="47" spans="1:12" ht="21.75" thickBot="1">
      <c r="A47" s="543"/>
      <c r="B47" s="539" t="s">
        <v>1094</v>
      </c>
      <c r="C47" s="539" t="s">
        <v>1104</v>
      </c>
      <c r="D47" s="540"/>
      <c r="E47" s="540"/>
      <c r="F47" s="540"/>
      <c r="G47" s="548">
        <v>615895.97</v>
      </c>
      <c r="H47" s="540"/>
      <c r="I47" s="539"/>
      <c r="J47" s="539"/>
      <c r="K47" s="540"/>
      <c r="L47" s="540"/>
    </row>
    <row r="48" spans="1:12" ht="21.75" thickBot="1">
      <c r="A48" s="543"/>
      <c r="B48" s="539" t="s">
        <v>1096</v>
      </c>
      <c r="C48" s="539" t="s">
        <v>1105</v>
      </c>
      <c r="D48" s="540"/>
      <c r="E48" s="540"/>
      <c r="F48" s="540"/>
      <c r="G48" s="548">
        <v>998843.95</v>
      </c>
      <c r="H48" s="540"/>
      <c r="I48" s="539"/>
      <c r="J48" s="539"/>
      <c r="K48" s="540"/>
      <c r="L48" s="540"/>
    </row>
    <row r="49" spans="1:12" ht="21.75" thickBot="1">
      <c r="A49" s="543"/>
      <c r="B49" s="539" t="s">
        <v>1098</v>
      </c>
      <c r="C49" s="539" t="s">
        <v>1106</v>
      </c>
      <c r="D49" s="540"/>
      <c r="E49" s="540"/>
      <c r="F49" s="540"/>
      <c r="G49" s="548">
        <v>998843.94</v>
      </c>
      <c r="H49" s="540"/>
      <c r="I49" s="539"/>
      <c r="J49" s="539"/>
      <c r="K49" s="540"/>
      <c r="L49" s="540"/>
    </row>
    <row r="50" spans="1:12" ht="21.75" thickBot="1">
      <c r="A50" s="543">
        <v>4</v>
      </c>
      <c r="B50" s="539" t="s">
        <v>1107</v>
      </c>
      <c r="C50" s="539" t="s">
        <v>1090</v>
      </c>
      <c r="D50" s="539" t="s">
        <v>1091</v>
      </c>
      <c r="E50" s="541">
        <v>3987700</v>
      </c>
      <c r="F50" s="541">
        <v>3098500</v>
      </c>
      <c r="G50" s="540"/>
      <c r="H50" s="540"/>
      <c r="I50" s="539"/>
      <c r="J50" s="541">
        <v>3098500</v>
      </c>
      <c r="K50" s="541">
        <v>889200</v>
      </c>
      <c r="L50" s="540"/>
    </row>
    <row r="51" spans="1:12" ht="21.75" thickBot="1">
      <c r="A51" s="543"/>
      <c r="B51" s="539" t="s">
        <v>1092</v>
      </c>
      <c r="C51" s="539" t="s">
        <v>1093</v>
      </c>
      <c r="D51" s="540"/>
      <c r="E51" s="540"/>
      <c r="F51" s="540"/>
      <c r="G51" s="541">
        <v>619700</v>
      </c>
      <c r="H51" s="540"/>
      <c r="I51" s="539"/>
      <c r="J51" s="539"/>
      <c r="K51" s="540"/>
      <c r="L51" s="540"/>
    </row>
    <row r="52" spans="1:12" ht="21.75" thickBot="1">
      <c r="A52" s="543"/>
      <c r="B52" s="539" t="s">
        <v>1094</v>
      </c>
      <c r="C52" s="539" t="s">
        <v>1095</v>
      </c>
      <c r="D52" s="540"/>
      <c r="E52" s="540"/>
      <c r="F52" s="540"/>
      <c r="G52" s="541">
        <v>619700</v>
      </c>
      <c r="H52" s="540"/>
      <c r="I52" s="539"/>
      <c r="J52" s="539"/>
      <c r="K52" s="540"/>
      <c r="L52" s="540"/>
    </row>
    <row r="53" spans="1:12" ht="21.75" thickBot="1">
      <c r="A53" s="543"/>
      <c r="B53" s="539" t="s">
        <v>1096</v>
      </c>
      <c r="C53" s="539" t="s">
        <v>1097</v>
      </c>
      <c r="D53" s="540"/>
      <c r="E53" s="540"/>
      <c r="F53" s="540"/>
      <c r="G53" s="541">
        <v>929550</v>
      </c>
      <c r="H53" s="540"/>
      <c r="I53" s="539"/>
      <c r="J53" s="539"/>
      <c r="K53" s="540"/>
      <c r="L53" s="540"/>
    </row>
    <row r="54" spans="1:12" ht="21.75" thickBot="1">
      <c r="A54" s="538"/>
      <c r="B54" s="539" t="s">
        <v>1098</v>
      </c>
      <c r="C54" s="539" t="s">
        <v>1099</v>
      </c>
      <c r="D54" s="540"/>
      <c r="E54" s="540"/>
      <c r="F54" s="540"/>
      <c r="G54" s="541">
        <v>929550</v>
      </c>
      <c r="H54" s="540"/>
      <c r="I54" s="539"/>
      <c r="J54" s="539"/>
      <c r="K54" s="540"/>
      <c r="L54" s="540"/>
    </row>
    <row r="55" spans="1:12" ht="21.75" thickBot="1">
      <c r="A55" s="538">
        <v>5</v>
      </c>
      <c r="B55" s="539" t="s">
        <v>1108</v>
      </c>
      <c r="C55" s="539" t="s">
        <v>1090</v>
      </c>
      <c r="D55" s="539" t="s">
        <v>1091</v>
      </c>
      <c r="E55" s="541">
        <v>3987700</v>
      </c>
      <c r="F55" s="541">
        <v>3160000</v>
      </c>
      <c r="G55" s="540"/>
      <c r="H55" s="540"/>
      <c r="I55" s="539"/>
      <c r="J55" s="541">
        <v>3160000</v>
      </c>
      <c r="K55" s="541">
        <v>827700</v>
      </c>
      <c r="L55" s="540"/>
    </row>
    <row r="56" spans="1:12" ht="21.75" thickBot="1">
      <c r="A56" s="543"/>
      <c r="B56" s="539" t="s">
        <v>1092</v>
      </c>
      <c r="C56" s="539" t="s">
        <v>1093</v>
      </c>
      <c r="D56" s="540"/>
      <c r="E56" s="540"/>
      <c r="F56" s="540"/>
      <c r="G56" s="541">
        <v>632000</v>
      </c>
      <c r="H56" s="540"/>
      <c r="I56" s="539"/>
      <c r="J56" s="539"/>
      <c r="K56" s="540"/>
      <c r="L56" s="540"/>
    </row>
    <row r="57" spans="1:12" ht="21.75" thickBot="1">
      <c r="A57" s="543"/>
      <c r="B57" s="539" t="s">
        <v>1094</v>
      </c>
      <c r="C57" s="539" t="s">
        <v>1095</v>
      </c>
      <c r="D57" s="540"/>
      <c r="E57" s="540"/>
      <c r="F57" s="540"/>
      <c r="G57" s="541">
        <v>632000</v>
      </c>
      <c r="H57" s="540"/>
      <c r="I57" s="539"/>
      <c r="J57" s="539"/>
      <c r="K57" s="540"/>
      <c r="L57" s="540"/>
    </row>
    <row r="58" spans="1:12" ht="21.75" thickBot="1">
      <c r="A58" s="543"/>
      <c r="B58" s="539" t="s">
        <v>1096</v>
      </c>
      <c r="C58" s="539" t="s">
        <v>1097</v>
      </c>
      <c r="D58" s="540"/>
      <c r="E58" s="540"/>
      <c r="F58" s="540"/>
      <c r="G58" s="541">
        <v>948000</v>
      </c>
      <c r="H58" s="540"/>
      <c r="I58" s="539"/>
      <c r="J58" s="539"/>
      <c r="K58" s="540"/>
      <c r="L58" s="540"/>
    </row>
    <row r="59" spans="1:12" ht="21.75" thickBot="1">
      <c r="A59" s="543"/>
      <c r="B59" s="539" t="s">
        <v>1098</v>
      </c>
      <c r="C59" s="539" t="s">
        <v>1099</v>
      </c>
      <c r="D59" s="540"/>
      <c r="E59" s="540"/>
      <c r="F59" s="540"/>
      <c r="G59" s="541">
        <v>948000</v>
      </c>
      <c r="H59" s="540"/>
      <c r="I59" s="539"/>
      <c r="J59" s="539"/>
      <c r="K59" s="540"/>
      <c r="L59" s="540"/>
    </row>
    <row r="60" spans="1:12" ht="21.75" thickBot="1">
      <c r="A60" s="543">
        <v>6</v>
      </c>
      <c r="B60" s="539" t="s">
        <v>1109</v>
      </c>
      <c r="C60" s="539" t="s">
        <v>1090</v>
      </c>
      <c r="D60" s="539" t="s">
        <v>1091</v>
      </c>
      <c r="E60" s="541">
        <v>3987700</v>
      </c>
      <c r="F60" s="541">
        <v>3325000</v>
      </c>
      <c r="G60" s="540"/>
      <c r="H60" s="540"/>
      <c r="I60" s="539"/>
      <c r="J60" s="541">
        <v>3325000</v>
      </c>
      <c r="K60" s="541">
        <v>662700</v>
      </c>
      <c r="L60" s="540"/>
    </row>
    <row r="61" spans="1:12" ht="21.75" thickBot="1">
      <c r="A61" s="543"/>
      <c r="B61" s="539" t="s">
        <v>1092</v>
      </c>
      <c r="C61" s="539" t="s">
        <v>1093</v>
      </c>
      <c r="D61" s="540"/>
      <c r="E61" s="540"/>
      <c r="F61" s="540"/>
      <c r="G61" s="541">
        <v>665000</v>
      </c>
      <c r="H61" s="540"/>
      <c r="I61" s="539"/>
      <c r="J61" s="539"/>
      <c r="K61" s="540"/>
      <c r="L61" s="540"/>
    </row>
    <row r="62" spans="1:12" ht="21.75" thickBot="1">
      <c r="A62" s="543"/>
      <c r="B62" s="539" t="s">
        <v>1094</v>
      </c>
      <c r="C62" s="539" t="s">
        <v>1095</v>
      </c>
      <c r="D62" s="540"/>
      <c r="E62" s="540"/>
      <c r="F62" s="540"/>
      <c r="G62" s="541">
        <v>665000</v>
      </c>
      <c r="H62" s="540"/>
      <c r="I62" s="539"/>
      <c r="J62" s="539"/>
      <c r="K62" s="540"/>
      <c r="L62" s="540"/>
    </row>
    <row r="63" spans="1:12" ht="21.75" thickBot="1">
      <c r="A63" s="543"/>
      <c r="B63" s="539" t="s">
        <v>1096</v>
      </c>
      <c r="C63" s="539" t="s">
        <v>1097</v>
      </c>
      <c r="D63" s="540"/>
      <c r="E63" s="540"/>
      <c r="F63" s="540"/>
      <c r="G63" s="541">
        <v>997500</v>
      </c>
      <c r="H63" s="540"/>
      <c r="I63" s="539"/>
      <c r="J63" s="539"/>
      <c r="K63" s="540"/>
      <c r="L63" s="540"/>
    </row>
    <row r="64" spans="1:12" ht="21.75" thickBot="1">
      <c r="A64" s="538"/>
      <c r="B64" s="539" t="s">
        <v>1098</v>
      </c>
      <c r="C64" s="539" t="s">
        <v>1099</v>
      </c>
      <c r="D64" s="540"/>
      <c r="E64" s="540"/>
      <c r="F64" s="540"/>
      <c r="G64" s="541">
        <v>997500</v>
      </c>
      <c r="H64" s="540"/>
      <c r="I64" s="539"/>
      <c r="J64" s="539"/>
      <c r="K64" s="540"/>
      <c r="L64" s="540"/>
    </row>
    <row r="65" spans="1:12" ht="21.75" thickBot="1">
      <c r="A65" s="538">
        <v>7</v>
      </c>
      <c r="B65" s="539" t="s">
        <v>1110</v>
      </c>
      <c r="C65" s="539" t="s">
        <v>1111</v>
      </c>
      <c r="D65" s="539" t="s">
        <v>1091</v>
      </c>
      <c r="E65" s="541">
        <v>3987700</v>
      </c>
      <c r="F65" s="541">
        <v>3098500</v>
      </c>
      <c r="G65" s="540"/>
      <c r="H65" s="540"/>
      <c r="I65" s="539"/>
      <c r="J65" s="541">
        <v>3098500</v>
      </c>
      <c r="K65" s="541">
        <v>889200</v>
      </c>
      <c r="L65" s="540"/>
    </row>
    <row r="66" spans="1:12" ht="21.75" thickBot="1">
      <c r="A66" s="543"/>
      <c r="B66" s="539" t="s">
        <v>1092</v>
      </c>
      <c r="C66" s="539" t="s">
        <v>1112</v>
      </c>
      <c r="D66" s="540"/>
      <c r="E66" s="540"/>
      <c r="F66" s="540"/>
      <c r="G66" s="541">
        <v>619700</v>
      </c>
      <c r="H66" s="540"/>
      <c r="I66" s="539"/>
      <c r="J66" s="539"/>
      <c r="K66" s="540"/>
      <c r="L66" s="540"/>
    </row>
    <row r="67" spans="1:12" ht="21.75" thickBot="1">
      <c r="A67" s="543"/>
      <c r="B67" s="539" t="s">
        <v>1094</v>
      </c>
      <c r="C67" s="539" t="s">
        <v>1113</v>
      </c>
      <c r="D67" s="540"/>
      <c r="E67" s="540"/>
      <c r="F67" s="540"/>
      <c r="G67" s="541">
        <v>619700</v>
      </c>
      <c r="H67" s="540"/>
      <c r="I67" s="539"/>
      <c r="J67" s="539"/>
      <c r="K67" s="540"/>
      <c r="L67" s="540"/>
    </row>
    <row r="68" spans="1:12" ht="21.75" thickBot="1">
      <c r="A68" s="543"/>
      <c r="B68" s="539" t="s">
        <v>1096</v>
      </c>
      <c r="C68" s="539" t="s">
        <v>1114</v>
      </c>
      <c r="D68" s="540"/>
      <c r="E68" s="540"/>
      <c r="F68" s="540"/>
      <c r="G68" s="541">
        <v>929550</v>
      </c>
      <c r="H68" s="540"/>
      <c r="I68" s="539"/>
      <c r="J68" s="539"/>
      <c r="K68" s="540"/>
      <c r="L68" s="540"/>
    </row>
    <row r="69" spans="1:12" ht="21.75" thickBot="1">
      <c r="A69" s="543"/>
      <c r="B69" s="539" t="s">
        <v>1098</v>
      </c>
      <c r="C69" s="539" t="s">
        <v>1115</v>
      </c>
      <c r="D69" s="540"/>
      <c r="E69" s="540"/>
      <c r="F69" s="540"/>
      <c r="G69" s="541">
        <v>929550</v>
      </c>
      <c r="H69" s="540"/>
      <c r="I69" s="539"/>
      <c r="J69" s="539"/>
      <c r="K69" s="540"/>
      <c r="L69" s="540"/>
    </row>
    <row r="70" spans="1:12" ht="21.75" thickBot="1">
      <c r="A70" s="543">
        <v>8</v>
      </c>
      <c r="B70" s="539" t="s">
        <v>1116</v>
      </c>
      <c r="C70" s="539" t="s">
        <v>1117</v>
      </c>
      <c r="D70" s="539" t="s">
        <v>1091</v>
      </c>
      <c r="E70" s="541">
        <v>3987700</v>
      </c>
      <c r="F70" s="541">
        <v>3230000</v>
      </c>
      <c r="G70" s="540"/>
      <c r="H70" s="540"/>
      <c r="I70" s="539"/>
      <c r="J70" s="541">
        <v>3230000</v>
      </c>
      <c r="K70" s="541">
        <v>757700</v>
      </c>
      <c r="L70" s="540"/>
    </row>
    <row r="71" spans="1:12" ht="21.75" thickBot="1">
      <c r="A71" s="543"/>
      <c r="B71" s="539" t="s">
        <v>1092</v>
      </c>
      <c r="C71" s="539" t="s">
        <v>1112</v>
      </c>
      <c r="D71" s="540"/>
      <c r="E71" s="540"/>
      <c r="F71" s="540"/>
      <c r="G71" s="541">
        <v>646000</v>
      </c>
      <c r="H71" s="540"/>
      <c r="I71" s="539"/>
      <c r="J71" s="539"/>
      <c r="K71" s="540"/>
      <c r="L71" s="540"/>
    </row>
    <row r="72" spans="1:12" ht="21.75" thickBot="1">
      <c r="A72" s="543"/>
      <c r="B72" s="539" t="s">
        <v>1094</v>
      </c>
      <c r="C72" s="539" t="s">
        <v>1113</v>
      </c>
      <c r="D72" s="540"/>
      <c r="E72" s="540"/>
      <c r="F72" s="540"/>
      <c r="G72" s="541">
        <v>646000</v>
      </c>
      <c r="H72" s="540"/>
      <c r="I72" s="539"/>
      <c r="J72" s="539"/>
      <c r="K72" s="540"/>
      <c r="L72" s="540"/>
    </row>
    <row r="73" spans="1:12" ht="21.75" thickBot="1">
      <c r="A73" s="543"/>
      <c r="B73" s="539" t="s">
        <v>1096</v>
      </c>
      <c r="C73" s="539" t="s">
        <v>1114</v>
      </c>
      <c r="D73" s="540"/>
      <c r="E73" s="540"/>
      <c r="F73" s="540"/>
      <c r="G73" s="541">
        <v>969000</v>
      </c>
      <c r="H73" s="540"/>
      <c r="I73" s="539"/>
      <c r="J73" s="539"/>
      <c r="K73" s="540"/>
      <c r="L73" s="540"/>
    </row>
    <row r="74" spans="1:12" ht="21.75" thickBot="1">
      <c r="A74" s="538"/>
      <c r="B74" s="539" t="s">
        <v>1098</v>
      </c>
      <c r="C74" s="539" t="s">
        <v>1115</v>
      </c>
      <c r="D74" s="540"/>
      <c r="E74" s="540"/>
      <c r="F74" s="540"/>
      <c r="G74" s="541">
        <v>969000</v>
      </c>
      <c r="H74" s="540"/>
      <c r="I74" s="539"/>
      <c r="J74" s="539"/>
      <c r="K74" s="540"/>
      <c r="L74" s="540"/>
    </row>
    <row r="75" spans="1:12" ht="21.75" thickBot="1">
      <c r="A75" s="538">
        <v>9</v>
      </c>
      <c r="B75" s="547" t="s">
        <v>1118</v>
      </c>
      <c r="C75" s="539" t="s">
        <v>1119</v>
      </c>
      <c r="D75" s="539" t="s">
        <v>1091</v>
      </c>
      <c r="E75" s="541">
        <v>3987700</v>
      </c>
      <c r="F75" s="541">
        <v>3191000</v>
      </c>
      <c r="G75" s="540"/>
      <c r="H75" s="540"/>
      <c r="I75" s="539"/>
      <c r="J75" s="541">
        <v>3191000</v>
      </c>
      <c r="K75" s="541">
        <v>796700</v>
      </c>
      <c r="L75" s="540"/>
    </row>
    <row r="76" spans="1:12" ht="21.75" thickBot="1">
      <c r="A76" s="543"/>
      <c r="B76" s="539" t="s">
        <v>1092</v>
      </c>
      <c r="C76" s="539" t="s">
        <v>1120</v>
      </c>
      <c r="D76" s="540"/>
      <c r="E76" s="540"/>
      <c r="F76" s="540"/>
      <c r="G76" s="541">
        <v>638200</v>
      </c>
      <c r="H76" s="540"/>
      <c r="I76" s="539"/>
      <c r="J76" s="539"/>
      <c r="K76" s="540"/>
      <c r="L76" s="540"/>
    </row>
    <row r="77" spans="1:12" ht="21.75" thickBot="1">
      <c r="A77" s="543"/>
      <c r="B77" s="539" t="s">
        <v>1094</v>
      </c>
      <c r="C77" s="539" t="s">
        <v>1121</v>
      </c>
      <c r="D77" s="540"/>
      <c r="E77" s="540"/>
      <c r="F77" s="540"/>
      <c r="G77" s="541">
        <v>638200</v>
      </c>
      <c r="H77" s="540"/>
      <c r="I77" s="539"/>
      <c r="J77" s="539"/>
      <c r="K77" s="540"/>
      <c r="L77" s="540"/>
    </row>
    <row r="78" spans="1:12" ht="21.75" thickBot="1">
      <c r="A78" s="543"/>
      <c r="B78" s="539" t="s">
        <v>1096</v>
      </c>
      <c r="C78" s="539" t="s">
        <v>1122</v>
      </c>
      <c r="D78" s="540"/>
      <c r="E78" s="540"/>
      <c r="F78" s="540"/>
      <c r="G78" s="541">
        <v>957300</v>
      </c>
      <c r="H78" s="540"/>
      <c r="I78" s="539"/>
      <c r="J78" s="539"/>
      <c r="K78" s="540"/>
      <c r="L78" s="540"/>
    </row>
    <row r="79" spans="1:12" ht="21.75" thickBot="1">
      <c r="A79" s="538"/>
      <c r="B79" s="539" t="s">
        <v>1098</v>
      </c>
      <c r="C79" s="539" t="s">
        <v>1123</v>
      </c>
      <c r="D79" s="540"/>
      <c r="E79" s="540"/>
      <c r="F79" s="540"/>
      <c r="G79" s="541">
        <v>957300</v>
      </c>
      <c r="H79" s="540"/>
      <c r="I79" s="539"/>
      <c r="J79" s="539"/>
      <c r="K79" s="540"/>
      <c r="L79" s="540"/>
    </row>
    <row r="80" spans="1:12" ht="21.75" thickBot="1">
      <c r="A80" s="538">
        <v>10</v>
      </c>
      <c r="B80" s="539" t="s">
        <v>1124</v>
      </c>
      <c r="C80" s="539" t="s">
        <v>1090</v>
      </c>
      <c r="D80" s="539" t="s">
        <v>1091</v>
      </c>
      <c r="E80" s="541">
        <v>3987700</v>
      </c>
      <c r="F80" s="541">
        <v>3425000</v>
      </c>
      <c r="G80" s="540"/>
      <c r="H80" s="540"/>
      <c r="I80" s="539"/>
      <c r="J80" s="541">
        <v>3425000</v>
      </c>
      <c r="K80" s="541">
        <v>562700</v>
      </c>
      <c r="L80" s="540"/>
    </row>
    <row r="81" spans="1:12" ht="21.75" thickBot="1">
      <c r="A81" s="543"/>
      <c r="B81" s="539" t="s">
        <v>1092</v>
      </c>
      <c r="C81" s="539" t="s">
        <v>1093</v>
      </c>
      <c r="D81" s="540"/>
      <c r="E81" s="540"/>
      <c r="F81" s="540"/>
      <c r="G81" s="541">
        <v>685000</v>
      </c>
      <c r="H81" s="540"/>
      <c r="I81" s="539"/>
      <c r="J81" s="539"/>
      <c r="K81" s="540"/>
      <c r="L81" s="540"/>
    </row>
    <row r="82" spans="1:12" ht="21.75" thickBot="1">
      <c r="A82" s="543"/>
      <c r="B82" s="539" t="s">
        <v>1094</v>
      </c>
      <c r="C82" s="539" t="s">
        <v>1095</v>
      </c>
      <c r="D82" s="540"/>
      <c r="E82" s="540"/>
      <c r="F82" s="540"/>
      <c r="G82" s="541">
        <v>685000</v>
      </c>
      <c r="H82" s="540"/>
      <c r="I82" s="539"/>
      <c r="J82" s="539"/>
      <c r="K82" s="540"/>
      <c r="L82" s="540"/>
    </row>
    <row r="83" spans="1:12" ht="21.75" thickBot="1">
      <c r="A83" s="543"/>
      <c r="B83" s="539" t="s">
        <v>1096</v>
      </c>
      <c r="C83" s="539" t="s">
        <v>1097</v>
      </c>
      <c r="D83" s="540"/>
      <c r="E83" s="540"/>
      <c r="F83" s="540"/>
      <c r="G83" s="541">
        <v>1027500</v>
      </c>
      <c r="H83" s="540"/>
      <c r="I83" s="539"/>
      <c r="J83" s="539"/>
      <c r="K83" s="540"/>
      <c r="L83" s="540"/>
    </row>
    <row r="84" spans="1:12" ht="21.75" thickBot="1">
      <c r="A84" s="538"/>
      <c r="B84" s="539" t="s">
        <v>1098</v>
      </c>
      <c r="C84" s="539" t="s">
        <v>1099</v>
      </c>
      <c r="D84" s="540"/>
      <c r="E84" s="540"/>
      <c r="F84" s="540"/>
      <c r="G84" s="541">
        <v>1027500</v>
      </c>
      <c r="H84" s="540"/>
      <c r="I84" s="539"/>
      <c r="J84" s="539"/>
      <c r="K84" s="540"/>
      <c r="L84" s="540"/>
    </row>
    <row r="85" spans="1:12" ht="21.75" thickBot="1">
      <c r="A85" s="538">
        <v>11</v>
      </c>
      <c r="B85" s="547" t="s">
        <v>1125</v>
      </c>
      <c r="C85" s="539" t="s">
        <v>1126</v>
      </c>
      <c r="D85" s="539" t="s">
        <v>1091</v>
      </c>
      <c r="E85" s="541">
        <v>5347900</v>
      </c>
      <c r="F85" s="541">
        <v>3850000</v>
      </c>
      <c r="G85" s="540"/>
      <c r="H85" s="540"/>
      <c r="I85" s="539"/>
      <c r="J85" s="541">
        <v>3850000</v>
      </c>
      <c r="K85" s="541">
        <v>1497900</v>
      </c>
      <c r="L85" s="540"/>
    </row>
    <row r="86" spans="1:12" ht="21.75" thickBot="1">
      <c r="A86" s="538"/>
      <c r="B86" s="539" t="s">
        <v>1092</v>
      </c>
      <c r="C86" s="539" t="s">
        <v>1127</v>
      </c>
      <c r="D86" s="540"/>
      <c r="E86" s="540"/>
      <c r="F86" s="540"/>
      <c r="G86" s="541">
        <v>770000</v>
      </c>
      <c r="H86" s="540"/>
      <c r="I86" s="539"/>
      <c r="J86" s="540"/>
      <c r="K86" s="540"/>
      <c r="L86" s="540"/>
    </row>
    <row r="87" spans="1:12" ht="21.75" thickBot="1">
      <c r="A87" s="538"/>
      <c r="B87" s="539" t="s">
        <v>1094</v>
      </c>
      <c r="C87" s="539" t="s">
        <v>1128</v>
      </c>
      <c r="D87" s="540"/>
      <c r="E87" s="540"/>
      <c r="F87" s="540"/>
      <c r="G87" s="541">
        <v>770000</v>
      </c>
      <c r="H87" s="540"/>
      <c r="I87" s="539"/>
      <c r="J87" s="540"/>
      <c r="K87" s="540"/>
      <c r="L87" s="540"/>
    </row>
    <row r="88" spans="1:12" ht="21.75" thickBot="1">
      <c r="A88" s="538"/>
      <c r="B88" s="539" t="s">
        <v>1096</v>
      </c>
      <c r="C88" s="539" t="s">
        <v>1129</v>
      </c>
      <c r="D88" s="540"/>
      <c r="E88" s="540"/>
      <c r="F88" s="540"/>
      <c r="G88" s="541">
        <v>1155000</v>
      </c>
      <c r="H88" s="540"/>
      <c r="I88" s="539"/>
      <c r="J88" s="540"/>
      <c r="K88" s="540"/>
      <c r="L88" s="540"/>
    </row>
    <row r="89" spans="1:12" ht="21.75" thickBot="1">
      <c r="A89" s="538"/>
      <c r="B89" s="539" t="s">
        <v>1098</v>
      </c>
      <c r="C89" s="539" t="s">
        <v>1130</v>
      </c>
      <c r="D89" s="540"/>
      <c r="E89" s="540"/>
      <c r="F89" s="540"/>
      <c r="G89" s="541">
        <v>1155000</v>
      </c>
      <c r="H89" s="540"/>
      <c r="I89" s="539"/>
      <c r="J89" s="540"/>
      <c r="K89" s="540"/>
      <c r="L89" s="540"/>
    </row>
  </sheetData>
  <sheetProtection/>
  <mergeCells count="11">
    <mergeCell ref="E4:E5"/>
    <mergeCell ref="F4:F5"/>
    <mergeCell ref="H4:H5"/>
    <mergeCell ref="I4:I5"/>
    <mergeCell ref="J4:J5"/>
    <mergeCell ref="K4:K5"/>
    <mergeCell ref="A1:K1"/>
    <mergeCell ref="A2:K2"/>
    <mergeCell ref="A3:K3"/>
    <mergeCell ref="A4:A5"/>
    <mergeCell ref="B4:B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M91"/>
  <sheetViews>
    <sheetView zoomScalePageLayoutView="0" workbookViewId="0" topLeftCell="A67">
      <selection activeCell="M81" sqref="M81"/>
    </sheetView>
  </sheetViews>
  <sheetFormatPr defaultColWidth="114.28125" defaultRowHeight="12.75"/>
  <cols>
    <col min="1" max="1" width="3.28125" style="196" bestFit="1" customWidth="1"/>
    <col min="2" max="2" width="29.00390625" style="196" customWidth="1"/>
    <col min="3" max="3" width="18.28125" style="196" customWidth="1"/>
    <col min="4" max="4" width="10.7109375" style="196" customWidth="1"/>
    <col min="5" max="5" width="11.28125" style="212" customWidth="1"/>
    <col min="6" max="6" width="14.421875" style="211" customWidth="1"/>
    <col min="7" max="7" width="10.57421875" style="196" customWidth="1"/>
    <col min="8" max="8" width="9.00390625" style="196" bestFit="1" customWidth="1"/>
    <col min="9" max="9" width="7.140625" style="196" customWidth="1"/>
    <col min="10" max="10" width="14.140625" style="196" bestFit="1" customWidth="1"/>
    <col min="11" max="11" width="10.140625" style="196" customWidth="1"/>
    <col min="12" max="12" width="8.8515625" style="196" customWidth="1"/>
    <col min="13" max="16384" width="114.28125" style="196" customWidth="1"/>
  </cols>
  <sheetData>
    <row r="1" spans="1:12" ht="18" thickBot="1">
      <c r="A1" s="706" t="s">
        <v>1028</v>
      </c>
      <c r="B1" s="707"/>
      <c r="C1" s="707"/>
      <c r="D1" s="707"/>
      <c r="E1" s="707"/>
      <c r="F1" s="707"/>
      <c r="G1" s="707"/>
      <c r="H1" s="707"/>
      <c r="I1" s="707"/>
      <c r="J1" s="707"/>
      <c r="K1" s="708"/>
      <c r="L1" s="629"/>
    </row>
    <row r="2" spans="1:12" ht="18" thickBot="1">
      <c r="A2" s="706" t="s">
        <v>1029</v>
      </c>
      <c r="B2" s="707"/>
      <c r="C2" s="707"/>
      <c r="D2" s="707"/>
      <c r="E2" s="707"/>
      <c r="F2" s="707"/>
      <c r="G2" s="707"/>
      <c r="H2" s="707"/>
      <c r="I2" s="707"/>
      <c r="J2" s="707"/>
      <c r="K2" s="708"/>
      <c r="L2" s="629"/>
    </row>
    <row r="3" spans="1:12" ht="18" thickBot="1">
      <c r="A3" s="709" t="s">
        <v>1230</v>
      </c>
      <c r="B3" s="710"/>
      <c r="C3" s="710"/>
      <c r="D3" s="710"/>
      <c r="E3" s="710"/>
      <c r="F3" s="710"/>
      <c r="G3" s="710"/>
      <c r="H3" s="710"/>
      <c r="I3" s="710"/>
      <c r="J3" s="710"/>
      <c r="K3" s="711"/>
      <c r="L3" s="630"/>
    </row>
    <row r="4" spans="1:12" ht="35.25" thickBot="1">
      <c r="A4" s="704" t="s">
        <v>6</v>
      </c>
      <c r="B4" s="704" t="s">
        <v>1031</v>
      </c>
      <c r="C4" s="631" t="s">
        <v>1032</v>
      </c>
      <c r="D4" s="631" t="s">
        <v>1033</v>
      </c>
      <c r="E4" s="712" t="s">
        <v>7</v>
      </c>
      <c r="F4" s="714" t="s">
        <v>557</v>
      </c>
      <c r="G4" s="631" t="s">
        <v>1034</v>
      </c>
      <c r="H4" s="704" t="s">
        <v>107</v>
      </c>
      <c r="I4" s="716" t="s">
        <v>1035</v>
      </c>
      <c r="J4" s="704" t="s">
        <v>2</v>
      </c>
      <c r="K4" s="704" t="s">
        <v>320</v>
      </c>
      <c r="L4" s="650" t="s">
        <v>1036</v>
      </c>
    </row>
    <row r="5" spans="1:12" ht="18" thickBot="1">
      <c r="A5" s="705"/>
      <c r="B5" s="705"/>
      <c r="C5" s="555" t="s">
        <v>1037</v>
      </c>
      <c r="D5" s="555"/>
      <c r="E5" s="713"/>
      <c r="F5" s="715"/>
      <c r="G5" s="555" t="s">
        <v>1038</v>
      </c>
      <c r="H5" s="705"/>
      <c r="I5" s="717"/>
      <c r="J5" s="705"/>
      <c r="K5" s="705"/>
      <c r="L5" s="651" t="s">
        <v>1039</v>
      </c>
    </row>
    <row r="6" spans="1:12" ht="18" thickBot="1">
      <c r="A6" s="632">
        <v>1</v>
      </c>
      <c r="B6" s="633" t="s">
        <v>1040</v>
      </c>
      <c r="C6" s="633" t="s">
        <v>1041</v>
      </c>
      <c r="D6" s="634"/>
      <c r="E6" s="635">
        <v>495000</v>
      </c>
      <c r="F6" s="636">
        <v>495000</v>
      </c>
      <c r="G6" s="634"/>
      <c r="H6" s="637">
        <v>495000</v>
      </c>
      <c r="I6" s="637">
        <v>100</v>
      </c>
      <c r="J6" s="637">
        <v>0</v>
      </c>
      <c r="K6" s="637">
        <v>0</v>
      </c>
      <c r="L6" s="634"/>
    </row>
    <row r="7" spans="1:12" ht="18" thickBot="1">
      <c r="A7" s="632">
        <v>2</v>
      </c>
      <c r="B7" s="633" t="s">
        <v>1042</v>
      </c>
      <c r="C7" s="633" t="s">
        <v>1043</v>
      </c>
      <c r="D7" s="634"/>
      <c r="E7" s="635">
        <v>103500</v>
      </c>
      <c r="F7" s="636">
        <v>103500</v>
      </c>
      <c r="G7" s="634"/>
      <c r="H7" s="638">
        <v>103500</v>
      </c>
      <c r="I7" s="637">
        <v>100</v>
      </c>
      <c r="J7" s="638"/>
      <c r="K7" s="637">
        <v>0</v>
      </c>
      <c r="L7" s="634"/>
    </row>
    <row r="8" spans="1:12" ht="18" thickBot="1">
      <c r="A8" s="632">
        <v>3</v>
      </c>
      <c r="B8" s="633" t="s">
        <v>1045</v>
      </c>
      <c r="C8" s="633" t="s">
        <v>1046</v>
      </c>
      <c r="D8" s="634"/>
      <c r="E8" s="635">
        <v>1288000</v>
      </c>
      <c r="F8" s="636">
        <v>1152000</v>
      </c>
      <c r="G8" s="634"/>
      <c r="H8" s="637">
        <v>1152000</v>
      </c>
      <c r="I8" s="637">
        <v>89.44</v>
      </c>
      <c r="J8" s="637">
        <v>0</v>
      </c>
      <c r="K8" s="638">
        <v>136000</v>
      </c>
      <c r="L8" s="634"/>
    </row>
    <row r="9" spans="1:12" ht="18" thickBot="1">
      <c r="A9" s="632">
        <v>4</v>
      </c>
      <c r="B9" s="633" t="s">
        <v>1047</v>
      </c>
      <c r="C9" s="633" t="s">
        <v>1046</v>
      </c>
      <c r="D9" s="634"/>
      <c r="E9" s="635">
        <v>498000</v>
      </c>
      <c r="F9" s="636">
        <v>368300</v>
      </c>
      <c r="G9" s="634"/>
      <c r="H9" s="637">
        <v>368300</v>
      </c>
      <c r="I9" s="637">
        <v>73.96</v>
      </c>
      <c r="J9" s="637">
        <v>0</v>
      </c>
      <c r="K9" s="638">
        <v>129700</v>
      </c>
      <c r="L9" s="634"/>
    </row>
    <row r="10" spans="1:12" ht="18" thickBot="1">
      <c r="A10" s="632">
        <v>5</v>
      </c>
      <c r="B10" s="633" t="s">
        <v>1048</v>
      </c>
      <c r="C10" s="633" t="s">
        <v>1049</v>
      </c>
      <c r="D10" s="634"/>
      <c r="E10" s="635">
        <v>185000</v>
      </c>
      <c r="F10" s="636">
        <v>185000</v>
      </c>
      <c r="G10" s="634"/>
      <c r="H10" s="637">
        <v>185000</v>
      </c>
      <c r="I10" s="637">
        <v>100</v>
      </c>
      <c r="J10" s="637">
        <v>0</v>
      </c>
      <c r="K10" s="637">
        <v>0</v>
      </c>
      <c r="L10" s="634"/>
    </row>
    <row r="11" spans="1:12" ht="18" thickBot="1">
      <c r="A11" s="632">
        <v>6</v>
      </c>
      <c r="B11" s="633" t="s">
        <v>1050</v>
      </c>
      <c r="C11" s="633" t="s">
        <v>1051</v>
      </c>
      <c r="D11" s="634"/>
      <c r="E11" s="635">
        <v>584360</v>
      </c>
      <c r="F11" s="636">
        <v>584360</v>
      </c>
      <c r="G11" s="634"/>
      <c r="H11" s="637">
        <v>584360</v>
      </c>
      <c r="I11" s="637">
        <v>100</v>
      </c>
      <c r="J11" s="637">
        <v>0</v>
      </c>
      <c r="K11" s="637">
        <v>0</v>
      </c>
      <c r="L11" s="634"/>
    </row>
    <row r="12" spans="1:12" ht="18" thickBot="1">
      <c r="A12" s="632">
        <v>7</v>
      </c>
      <c r="B12" s="633" t="s">
        <v>1052</v>
      </c>
      <c r="C12" s="633" t="s">
        <v>1053</v>
      </c>
      <c r="D12" s="634"/>
      <c r="E12" s="635">
        <v>135000</v>
      </c>
      <c r="F12" s="636">
        <v>135000</v>
      </c>
      <c r="G12" s="634"/>
      <c r="H12" s="637">
        <v>135000</v>
      </c>
      <c r="I12" s="637">
        <v>100</v>
      </c>
      <c r="J12" s="637">
        <v>0</v>
      </c>
      <c r="K12" s="637">
        <v>0</v>
      </c>
      <c r="L12" s="634"/>
    </row>
    <row r="13" spans="1:12" ht="18" thickBot="1">
      <c r="A13" s="632">
        <v>8</v>
      </c>
      <c r="B13" s="633" t="s">
        <v>1054</v>
      </c>
      <c r="C13" s="633" t="s">
        <v>1055</v>
      </c>
      <c r="D13" s="634"/>
      <c r="E13" s="635">
        <v>100000</v>
      </c>
      <c r="F13" s="636">
        <v>100000</v>
      </c>
      <c r="G13" s="634"/>
      <c r="H13" s="637">
        <v>100000</v>
      </c>
      <c r="I13" s="637">
        <v>100</v>
      </c>
      <c r="J13" s="637">
        <v>0</v>
      </c>
      <c r="K13" s="637">
        <v>0</v>
      </c>
      <c r="L13" s="634"/>
    </row>
    <row r="14" spans="1:12" ht="18" thickBot="1">
      <c r="A14" s="632">
        <v>9</v>
      </c>
      <c r="B14" s="633" t="s">
        <v>1056</v>
      </c>
      <c r="C14" s="633" t="s">
        <v>1057</v>
      </c>
      <c r="D14" s="634"/>
      <c r="E14" s="635">
        <v>100000</v>
      </c>
      <c r="F14" s="636">
        <v>100000</v>
      </c>
      <c r="G14" s="634"/>
      <c r="H14" s="637">
        <v>100000</v>
      </c>
      <c r="I14" s="637">
        <v>100</v>
      </c>
      <c r="J14" s="637">
        <v>0</v>
      </c>
      <c r="K14" s="637">
        <v>0</v>
      </c>
      <c r="L14" s="634"/>
    </row>
    <row r="15" spans="1:12" ht="18" thickBot="1">
      <c r="A15" s="632">
        <v>10</v>
      </c>
      <c r="B15" s="633" t="s">
        <v>1058</v>
      </c>
      <c r="C15" s="633" t="s">
        <v>1059</v>
      </c>
      <c r="D15" s="634"/>
      <c r="E15" s="635">
        <v>150000</v>
      </c>
      <c r="F15" s="636">
        <v>150000</v>
      </c>
      <c r="G15" s="634"/>
      <c r="H15" s="637">
        <v>150000</v>
      </c>
      <c r="I15" s="637">
        <v>100</v>
      </c>
      <c r="J15" s="637">
        <v>0</v>
      </c>
      <c r="K15" s="637">
        <v>0</v>
      </c>
      <c r="L15" s="634"/>
    </row>
    <row r="16" spans="1:12" ht="18" thickBot="1">
      <c r="A16" s="632">
        <v>11</v>
      </c>
      <c r="B16" s="633" t="s">
        <v>1060</v>
      </c>
      <c r="C16" s="633" t="s">
        <v>1055</v>
      </c>
      <c r="D16" s="634"/>
      <c r="E16" s="635">
        <v>246400</v>
      </c>
      <c r="F16" s="636">
        <v>246400</v>
      </c>
      <c r="G16" s="634"/>
      <c r="H16" s="637">
        <v>246400</v>
      </c>
      <c r="I16" s="637">
        <v>100</v>
      </c>
      <c r="J16" s="637">
        <v>0</v>
      </c>
      <c r="K16" s="637">
        <v>0</v>
      </c>
      <c r="L16" s="634"/>
    </row>
    <row r="17" spans="1:12" ht="18" thickBot="1">
      <c r="A17" s="639">
        <v>12</v>
      </c>
      <c r="B17" s="633" t="s">
        <v>1061</v>
      </c>
      <c r="C17" s="633" t="s">
        <v>1062</v>
      </c>
      <c r="D17" s="634"/>
      <c r="E17" s="635">
        <v>187670</v>
      </c>
      <c r="F17" s="636">
        <v>187670</v>
      </c>
      <c r="G17" s="634"/>
      <c r="H17" s="637">
        <v>187670</v>
      </c>
      <c r="I17" s="637">
        <v>100</v>
      </c>
      <c r="J17" s="637">
        <v>0</v>
      </c>
      <c r="K17" s="637">
        <v>0</v>
      </c>
      <c r="L17" s="634"/>
    </row>
    <row r="18" spans="1:13" ht="18" thickBot="1">
      <c r="A18" s="632">
        <v>13</v>
      </c>
      <c r="B18" s="633" t="s">
        <v>1063</v>
      </c>
      <c r="C18" s="633" t="s">
        <v>1055</v>
      </c>
      <c r="D18" s="634"/>
      <c r="E18" s="635">
        <v>1980000</v>
      </c>
      <c r="F18" s="636">
        <v>1980000</v>
      </c>
      <c r="G18" s="634"/>
      <c r="H18" s="637">
        <v>1980000</v>
      </c>
      <c r="I18" s="637">
        <v>100</v>
      </c>
      <c r="J18" s="637">
        <v>0</v>
      </c>
      <c r="K18" s="637">
        <v>0</v>
      </c>
      <c r="L18" s="634"/>
      <c r="M18" s="637"/>
    </row>
    <row r="19" spans="1:12" ht="18" thickBot="1">
      <c r="A19" s="639">
        <v>14</v>
      </c>
      <c r="B19" s="633" t="s">
        <v>1064</v>
      </c>
      <c r="C19" s="633" t="s">
        <v>1065</v>
      </c>
      <c r="D19" s="634"/>
      <c r="E19" s="635">
        <v>1548000</v>
      </c>
      <c r="F19" s="636">
        <v>1548000</v>
      </c>
      <c r="G19" s="634"/>
      <c r="H19" s="637">
        <v>1548000</v>
      </c>
      <c r="I19" s="637">
        <v>100</v>
      </c>
      <c r="J19" s="637">
        <v>0</v>
      </c>
      <c r="K19" s="637">
        <v>0</v>
      </c>
      <c r="L19" s="634"/>
    </row>
    <row r="20" spans="1:12" ht="18" thickBot="1">
      <c r="A20" s="632">
        <v>15</v>
      </c>
      <c r="B20" s="633" t="s">
        <v>1066</v>
      </c>
      <c r="C20" s="633" t="s">
        <v>1055</v>
      </c>
      <c r="D20" s="634"/>
      <c r="E20" s="635">
        <v>540360</v>
      </c>
      <c r="F20" s="636">
        <v>540360</v>
      </c>
      <c r="G20" s="634"/>
      <c r="H20" s="637">
        <v>540360</v>
      </c>
      <c r="I20" s="637">
        <v>100</v>
      </c>
      <c r="J20" s="637">
        <v>0</v>
      </c>
      <c r="K20" s="637">
        <v>0</v>
      </c>
      <c r="L20" s="634"/>
    </row>
    <row r="21" spans="1:12" ht="18" thickBot="1">
      <c r="A21" s="639">
        <v>16</v>
      </c>
      <c r="B21" s="633" t="s">
        <v>1067</v>
      </c>
      <c r="C21" s="633" t="s">
        <v>1068</v>
      </c>
      <c r="D21" s="634"/>
      <c r="E21" s="635">
        <v>76000</v>
      </c>
      <c r="F21" s="636">
        <v>76000</v>
      </c>
      <c r="G21" s="634"/>
      <c r="H21" s="637">
        <v>76000</v>
      </c>
      <c r="I21" s="637">
        <v>100</v>
      </c>
      <c r="J21" s="637">
        <v>0</v>
      </c>
      <c r="K21" s="637">
        <v>0</v>
      </c>
      <c r="L21" s="646"/>
    </row>
    <row r="22" spans="1:13" ht="18" thickBot="1">
      <c r="A22" s="632">
        <v>17</v>
      </c>
      <c r="B22" s="633" t="s">
        <v>1069</v>
      </c>
      <c r="C22" s="633" t="s">
        <v>1218</v>
      </c>
      <c r="D22" s="633"/>
      <c r="E22" s="635">
        <v>198000</v>
      </c>
      <c r="F22" s="635">
        <v>198000</v>
      </c>
      <c r="G22" s="634"/>
      <c r="H22" s="634"/>
      <c r="I22" s="637">
        <v>0</v>
      </c>
      <c r="J22" s="635">
        <f>E22-I22</f>
        <v>198000</v>
      </c>
      <c r="K22" s="637">
        <v>0</v>
      </c>
      <c r="L22" s="646"/>
      <c r="M22" s="635"/>
    </row>
    <row r="23" spans="1:12" ht="18" thickBot="1">
      <c r="A23" s="639">
        <v>18</v>
      </c>
      <c r="B23" s="633" t="s">
        <v>1072</v>
      </c>
      <c r="C23" s="633" t="s">
        <v>1073</v>
      </c>
      <c r="D23" s="634"/>
      <c r="E23" s="635">
        <v>396000</v>
      </c>
      <c r="F23" s="636">
        <v>396000</v>
      </c>
      <c r="G23" s="637"/>
      <c r="H23" s="637">
        <v>396000</v>
      </c>
      <c r="I23" s="637">
        <v>100</v>
      </c>
      <c r="J23" s="637">
        <f>E23-F23</f>
        <v>0</v>
      </c>
      <c r="K23" s="637">
        <v>0</v>
      </c>
      <c r="L23" s="646"/>
    </row>
    <row r="24" spans="1:12" ht="18" thickBot="1">
      <c r="A24" s="632">
        <v>19</v>
      </c>
      <c r="B24" s="633" t="s">
        <v>1074</v>
      </c>
      <c r="C24" s="633" t="s">
        <v>1075</v>
      </c>
      <c r="D24" s="634"/>
      <c r="E24" s="635">
        <v>455400</v>
      </c>
      <c r="F24" s="636">
        <v>455400</v>
      </c>
      <c r="G24" s="637"/>
      <c r="H24" s="637">
        <v>455400</v>
      </c>
      <c r="I24" s="637">
        <v>100</v>
      </c>
      <c r="J24" s="637">
        <f>E24-F24</f>
        <v>0</v>
      </c>
      <c r="K24" s="637">
        <v>0</v>
      </c>
      <c r="L24" s="646"/>
    </row>
    <row r="25" spans="1:13" ht="18" thickBot="1">
      <c r="A25" s="639">
        <v>20</v>
      </c>
      <c r="B25" s="633" t="s">
        <v>1076</v>
      </c>
      <c r="C25" s="633" t="s">
        <v>1225</v>
      </c>
      <c r="D25" s="633"/>
      <c r="E25" s="635">
        <v>455400</v>
      </c>
      <c r="F25" s="636">
        <v>455400</v>
      </c>
      <c r="G25" s="634"/>
      <c r="H25" s="634"/>
      <c r="I25" s="633"/>
      <c r="J25" s="635">
        <v>455400</v>
      </c>
      <c r="K25" s="637">
        <v>0</v>
      </c>
      <c r="L25" s="646"/>
      <c r="M25" s="637"/>
    </row>
    <row r="26" spans="1:12" ht="18" thickBot="1">
      <c r="A26" s="632">
        <v>21</v>
      </c>
      <c r="B26" s="633" t="s">
        <v>1220</v>
      </c>
      <c r="C26" s="633" t="s">
        <v>1218</v>
      </c>
      <c r="D26" s="633"/>
      <c r="E26" s="635">
        <v>455400</v>
      </c>
      <c r="F26" s="636">
        <v>455400</v>
      </c>
      <c r="G26" s="634"/>
      <c r="H26" s="635">
        <v>455400</v>
      </c>
      <c r="I26" s="637">
        <v>100</v>
      </c>
      <c r="J26" s="635">
        <f>E26-H26</f>
        <v>0</v>
      </c>
      <c r="K26" s="637">
        <v>0</v>
      </c>
      <c r="L26" s="646"/>
    </row>
    <row r="27" spans="1:12" ht="18" thickBot="1">
      <c r="A27" s="639">
        <v>22</v>
      </c>
      <c r="B27" s="633" t="s">
        <v>1078</v>
      </c>
      <c r="C27" s="633" t="s">
        <v>1079</v>
      </c>
      <c r="D27" s="634"/>
      <c r="E27" s="635">
        <v>455400</v>
      </c>
      <c r="F27" s="636">
        <v>455400</v>
      </c>
      <c r="G27" s="637"/>
      <c r="H27" s="637">
        <v>455400</v>
      </c>
      <c r="I27" s="637">
        <v>100</v>
      </c>
      <c r="J27" s="635">
        <f>E27-H27</f>
        <v>0</v>
      </c>
      <c r="K27" s="637">
        <v>0</v>
      </c>
      <c r="L27" s="646"/>
    </row>
    <row r="28" spans="1:12" ht="18" thickBot="1">
      <c r="A28" s="632">
        <v>23</v>
      </c>
      <c r="B28" s="633" t="s">
        <v>1080</v>
      </c>
      <c r="C28" s="633" t="s">
        <v>1079</v>
      </c>
      <c r="D28" s="634"/>
      <c r="E28" s="635">
        <v>455400</v>
      </c>
      <c r="F28" s="636">
        <v>455400</v>
      </c>
      <c r="G28" s="637"/>
      <c r="H28" s="637">
        <v>455400</v>
      </c>
      <c r="I28" s="637">
        <v>100</v>
      </c>
      <c r="J28" s="635">
        <f>E28-H28</f>
        <v>0</v>
      </c>
      <c r="K28" s="637">
        <v>0</v>
      </c>
      <c r="L28" s="646"/>
    </row>
    <row r="29" spans="1:12" ht="18" thickBot="1">
      <c r="A29" s="639">
        <v>24</v>
      </c>
      <c r="B29" s="633" t="s">
        <v>1221</v>
      </c>
      <c r="C29" s="633" t="s">
        <v>1079</v>
      </c>
      <c r="D29" s="634"/>
      <c r="E29" s="635">
        <v>455400</v>
      </c>
      <c r="F29" s="636">
        <v>455400</v>
      </c>
      <c r="G29" s="637"/>
      <c r="H29" s="637">
        <v>455400</v>
      </c>
      <c r="I29" s="637">
        <v>100</v>
      </c>
      <c r="J29" s="635">
        <f>E29-H29</f>
        <v>0</v>
      </c>
      <c r="K29" s="637">
        <v>0</v>
      </c>
      <c r="L29" s="646"/>
    </row>
    <row r="30" spans="1:12" ht="18" thickBot="1">
      <c r="A30" s="632">
        <v>25</v>
      </c>
      <c r="B30" s="633" t="s">
        <v>1082</v>
      </c>
      <c r="C30" s="633" t="s">
        <v>1218</v>
      </c>
      <c r="D30" s="633"/>
      <c r="E30" s="635">
        <v>455400</v>
      </c>
      <c r="F30" s="636">
        <v>455400</v>
      </c>
      <c r="G30" s="634"/>
      <c r="H30" s="634"/>
      <c r="I30" s="633"/>
      <c r="J30" s="635">
        <f>E30-G30</f>
        <v>455400</v>
      </c>
      <c r="K30" s="637">
        <v>0</v>
      </c>
      <c r="L30" s="646"/>
    </row>
    <row r="31" spans="1:13" ht="18" thickBot="1">
      <c r="A31" s="639">
        <v>26</v>
      </c>
      <c r="B31" s="633" t="s">
        <v>1083</v>
      </c>
      <c r="C31" s="633" t="s">
        <v>1219</v>
      </c>
      <c r="D31" s="633"/>
      <c r="E31" s="635">
        <v>455400</v>
      </c>
      <c r="F31" s="636">
        <v>455400</v>
      </c>
      <c r="G31" s="634"/>
      <c r="H31" s="634"/>
      <c r="I31" s="633"/>
      <c r="J31" s="635">
        <f>E31-G31</f>
        <v>455400</v>
      </c>
      <c r="K31" s="637">
        <v>0</v>
      </c>
      <c r="L31" s="646"/>
      <c r="M31" s="633"/>
    </row>
    <row r="32" spans="1:12" ht="18" thickBot="1">
      <c r="A32" s="632">
        <v>27</v>
      </c>
      <c r="B32" s="633" t="s">
        <v>1084</v>
      </c>
      <c r="C32" s="633" t="s">
        <v>1218</v>
      </c>
      <c r="D32" s="633"/>
      <c r="E32" s="635">
        <v>455400</v>
      </c>
      <c r="F32" s="636">
        <v>455400</v>
      </c>
      <c r="G32" s="634"/>
      <c r="H32" s="634"/>
      <c r="I32" s="633"/>
      <c r="J32" s="635">
        <f>E32-G32</f>
        <v>455400</v>
      </c>
      <c r="K32" s="637">
        <v>0</v>
      </c>
      <c r="L32" s="646"/>
    </row>
    <row r="33" spans="1:12" ht="47.25" customHeight="1" thickBot="1">
      <c r="A33" s="639">
        <v>28</v>
      </c>
      <c r="B33" s="633" t="s">
        <v>1085</v>
      </c>
      <c r="C33" s="633" t="s">
        <v>1228</v>
      </c>
      <c r="D33" s="648"/>
      <c r="E33" s="635">
        <v>4529200</v>
      </c>
      <c r="F33" s="636">
        <v>4510402</v>
      </c>
      <c r="G33" s="634"/>
      <c r="H33" s="634"/>
      <c r="I33" s="633"/>
      <c r="J33" s="635">
        <f>F33-G33</f>
        <v>4510402</v>
      </c>
      <c r="K33" s="654">
        <f>E33-F33</f>
        <v>18798</v>
      </c>
      <c r="L33" s="647"/>
    </row>
    <row r="34" spans="1:12" ht="30.75" customHeight="1" thickBot="1">
      <c r="A34" s="641">
        <v>29</v>
      </c>
      <c r="B34" s="633" t="s">
        <v>1224</v>
      </c>
      <c r="C34" s="633" t="s">
        <v>1231</v>
      </c>
      <c r="D34" s="648"/>
      <c r="E34" s="635">
        <v>3856000</v>
      </c>
      <c r="F34" s="635">
        <v>3850000</v>
      </c>
      <c r="G34" s="634"/>
      <c r="H34" s="634"/>
      <c r="I34" s="633"/>
      <c r="J34" s="635">
        <f>F34-G34</f>
        <v>3850000</v>
      </c>
      <c r="K34" s="654">
        <f>E34-F34</f>
        <v>6000</v>
      </c>
      <c r="L34" s="649"/>
    </row>
    <row r="35" spans="1:12" ht="18" thickBot="1">
      <c r="A35" s="632"/>
      <c r="B35" s="653" t="s">
        <v>1227</v>
      </c>
      <c r="C35" s="634"/>
      <c r="D35" s="634"/>
      <c r="E35" s="642"/>
      <c r="F35" s="640"/>
      <c r="G35" s="634"/>
      <c r="H35" s="634"/>
      <c r="I35" s="633"/>
      <c r="J35" s="634"/>
      <c r="K35" s="633"/>
      <c r="L35" s="646"/>
    </row>
    <row r="36" spans="1:12" ht="18" thickBot="1">
      <c r="A36" s="632">
        <v>1</v>
      </c>
      <c r="B36" s="633" t="s">
        <v>1089</v>
      </c>
      <c r="C36" s="633" t="s">
        <v>1090</v>
      </c>
      <c r="D36" s="633" t="s">
        <v>1091</v>
      </c>
      <c r="E36" s="635">
        <v>3987700</v>
      </c>
      <c r="F36" s="636">
        <v>3300000</v>
      </c>
      <c r="G36" s="634"/>
      <c r="H36" s="634"/>
      <c r="I36" s="633"/>
      <c r="J36" s="638">
        <v>3300000</v>
      </c>
      <c r="K36" s="638">
        <v>687700</v>
      </c>
      <c r="L36" s="646"/>
    </row>
    <row r="37" spans="1:12" ht="18" thickBot="1">
      <c r="A37" s="639"/>
      <c r="B37" s="633" t="s">
        <v>1092</v>
      </c>
      <c r="C37" s="633" t="s">
        <v>1093</v>
      </c>
      <c r="D37" s="634"/>
      <c r="E37" s="642"/>
      <c r="F37" s="640"/>
      <c r="G37" s="638">
        <v>660000</v>
      </c>
      <c r="H37" s="634"/>
      <c r="I37" s="633"/>
      <c r="J37" s="633"/>
      <c r="K37" s="634"/>
      <c r="L37" s="646"/>
    </row>
    <row r="38" spans="1:12" ht="18" thickBot="1">
      <c r="A38" s="639"/>
      <c r="B38" s="633" t="s">
        <v>1094</v>
      </c>
      <c r="C38" s="633" t="s">
        <v>1095</v>
      </c>
      <c r="D38" s="634"/>
      <c r="E38" s="642"/>
      <c r="F38" s="640"/>
      <c r="G38" s="638">
        <v>660000</v>
      </c>
      <c r="H38" s="634"/>
      <c r="I38" s="633"/>
      <c r="J38" s="633"/>
      <c r="K38" s="634"/>
      <c r="L38" s="646"/>
    </row>
    <row r="39" spans="1:12" ht="18" thickBot="1">
      <c r="A39" s="639"/>
      <c r="B39" s="633" t="s">
        <v>1096</v>
      </c>
      <c r="C39" s="633" t="s">
        <v>1097</v>
      </c>
      <c r="D39" s="634"/>
      <c r="E39" s="642"/>
      <c r="F39" s="640"/>
      <c r="G39" s="638">
        <v>990000</v>
      </c>
      <c r="H39" s="634"/>
      <c r="I39" s="633"/>
      <c r="J39" s="633"/>
      <c r="K39" s="634"/>
      <c r="L39" s="646"/>
    </row>
    <row r="40" spans="1:12" ht="18" thickBot="1">
      <c r="A40" s="639"/>
      <c r="B40" s="633" t="s">
        <v>1098</v>
      </c>
      <c r="C40" s="633" t="s">
        <v>1099</v>
      </c>
      <c r="D40" s="634"/>
      <c r="E40" s="642"/>
      <c r="F40" s="640"/>
      <c r="G40" s="638">
        <v>990000</v>
      </c>
      <c r="H40" s="634"/>
      <c r="I40" s="633"/>
      <c r="J40" s="633"/>
      <c r="K40" s="634"/>
      <c r="L40" s="646"/>
    </row>
    <row r="41" spans="1:12" ht="18" thickBot="1">
      <c r="A41" s="639">
        <v>2</v>
      </c>
      <c r="B41" s="633" t="s">
        <v>1100</v>
      </c>
      <c r="C41" s="633" t="s">
        <v>1090</v>
      </c>
      <c r="D41" s="633" t="s">
        <v>1091</v>
      </c>
      <c r="E41" s="635">
        <v>3987700</v>
      </c>
      <c r="F41" s="636">
        <v>3325000</v>
      </c>
      <c r="G41" s="634"/>
      <c r="H41" s="634"/>
      <c r="I41" s="633"/>
      <c r="J41" s="638">
        <v>3325000</v>
      </c>
      <c r="K41" s="638">
        <v>662700</v>
      </c>
      <c r="L41" s="634"/>
    </row>
    <row r="42" spans="1:12" ht="18" thickBot="1">
      <c r="A42" s="639"/>
      <c r="B42" s="633" t="s">
        <v>1092</v>
      </c>
      <c r="C42" s="633" t="s">
        <v>1093</v>
      </c>
      <c r="D42" s="634"/>
      <c r="E42" s="642"/>
      <c r="F42" s="640"/>
      <c r="G42" s="638">
        <v>665000</v>
      </c>
      <c r="H42" s="634"/>
      <c r="I42" s="633"/>
      <c r="J42" s="633"/>
      <c r="K42" s="634"/>
      <c r="L42" s="634"/>
    </row>
    <row r="43" spans="1:12" ht="18" thickBot="1">
      <c r="A43" s="639"/>
      <c r="B43" s="633" t="s">
        <v>1094</v>
      </c>
      <c r="C43" s="633" t="s">
        <v>1095</v>
      </c>
      <c r="D43" s="634"/>
      <c r="E43" s="642"/>
      <c r="F43" s="640"/>
      <c r="G43" s="638">
        <v>665000</v>
      </c>
      <c r="H43" s="634"/>
      <c r="I43" s="633"/>
      <c r="J43" s="633"/>
      <c r="K43" s="634"/>
      <c r="L43" s="634"/>
    </row>
    <row r="44" spans="1:12" ht="18" thickBot="1">
      <c r="A44" s="639"/>
      <c r="B44" s="633" t="s">
        <v>1096</v>
      </c>
      <c r="C44" s="633" t="s">
        <v>1097</v>
      </c>
      <c r="D44" s="634"/>
      <c r="E44" s="642"/>
      <c r="F44" s="640"/>
      <c r="G44" s="638">
        <v>997500</v>
      </c>
      <c r="H44" s="634"/>
      <c r="I44" s="633"/>
      <c r="J44" s="633"/>
      <c r="K44" s="634"/>
      <c r="L44" s="634"/>
    </row>
    <row r="45" spans="1:12" ht="18" thickBot="1">
      <c r="A45" s="632"/>
      <c r="B45" s="633" t="s">
        <v>1098</v>
      </c>
      <c r="C45" s="633" t="s">
        <v>1099</v>
      </c>
      <c r="D45" s="634"/>
      <c r="E45" s="642"/>
      <c r="F45" s="640"/>
      <c r="G45" s="638">
        <v>997500</v>
      </c>
      <c r="H45" s="634"/>
      <c r="I45" s="633"/>
      <c r="J45" s="633"/>
      <c r="K45" s="634"/>
      <c r="L45" s="634"/>
    </row>
    <row r="46" spans="1:12" ht="35.25" thickBot="1">
      <c r="A46" s="632">
        <v>3</v>
      </c>
      <c r="B46" s="633" t="s">
        <v>1101</v>
      </c>
      <c r="C46" s="633" t="s">
        <v>1102</v>
      </c>
      <c r="D46" s="633" t="s">
        <v>1091</v>
      </c>
      <c r="E46" s="635">
        <v>3987700</v>
      </c>
      <c r="F46" s="636">
        <v>3329479.83</v>
      </c>
      <c r="G46" s="634"/>
      <c r="H46" s="634"/>
      <c r="I46" s="633"/>
      <c r="J46" s="643">
        <v>3329479.83</v>
      </c>
      <c r="K46" s="643">
        <v>658220.17</v>
      </c>
      <c r="L46" s="634"/>
    </row>
    <row r="47" spans="1:12" ht="18" thickBot="1">
      <c r="A47" s="639"/>
      <c r="B47" s="633" t="s">
        <v>1092</v>
      </c>
      <c r="C47" s="633" t="s">
        <v>1103</v>
      </c>
      <c r="D47" s="634"/>
      <c r="E47" s="642"/>
      <c r="F47" s="640"/>
      <c r="G47" s="643">
        <v>615895.97</v>
      </c>
      <c r="H47" s="634"/>
      <c r="I47" s="633"/>
      <c r="J47" s="633"/>
      <c r="K47" s="634"/>
      <c r="L47" s="634"/>
    </row>
    <row r="48" spans="1:12" ht="18" thickBot="1">
      <c r="A48" s="639"/>
      <c r="B48" s="633" t="s">
        <v>1094</v>
      </c>
      <c r="C48" s="633" t="s">
        <v>1104</v>
      </c>
      <c r="D48" s="634"/>
      <c r="E48" s="642"/>
      <c r="F48" s="640"/>
      <c r="G48" s="643">
        <v>615895.97</v>
      </c>
      <c r="H48" s="634"/>
      <c r="I48" s="633"/>
      <c r="J48" s="633"/>
      <c r="K48" s="634"/>
      <c r="L48" s="634"/>
    </row>
    <row r="49" spans="1:12" ht="18" thickBot="1">
      <c r="A49" s="639"/>
      <c r="B49" s="633" t="s">
        <v>1096</v>
      </c>
      <c r="C49" s="633" t="s">
        <v>1105</v>
      </c>
      <c r="D49" s="634"/>
      <c r="E49" s="642"/>
      <c r="F49" s="640"/>
      <c r="G49" s="643">
        <v>998843.95</v>
      </c>
      <c r="H49" s="634"/>
      <c r="I49" s="633"/>
      <c r="J49" s="633"/>
      <c r="K49" s="634"/>
      <c r="L49" s="634"/>
    </row>
    <row r="50" spans="1:12" ht="18" thickBot="1">
      <c r="A50" s="639"/>
      <c r="B50" s="633" t="s">
        <v>1098</v>
      </c>
      <c r="C50" s="633" t="s">
        <v>1106</v>
      </c>
      <c r="D50" s="634"/>
      <c r="E50" s="642"/>
      <c r="F50" s="640"/>
      <c r="G50" s="643">
        <v>998843.94</v>
      </c>
      <c r="H50" s="634"/>
      <c r="I50" s="633"/>
      <c r="J50" s="633"/>
      <c r="K50" s="634"/>
      <c r="L50" s="634"/>
    </row>
    <row r="51" spans="1:12" ht="18" thickBot="1">
      <c r="A51" s="639">
        <v>4</v>
      </c>
      <c r="B51" s="633" t="s">
        <v>1107</v>
      </c>
      <c r="C51" s="633" t="s">
        <v>1090</v>
      </c>
      <c r="D51" s="633" t="s">
        <v>1091</v>
      </c>
      <c r="E51" s="635">
        <v>3987700</v>
      </c>
      <c r="F51" s="636">
        <v>3098500</v>
      </c>
      <c r="G51" s="634"/>
      <c r="H51" s="634"/>
      <c r="I51" s="633"/>
      <c r="J51" s="638">
        <v>3098500</v>
      </c>
      <c r="K51" s="638">
        <v>889200</v>
      </c>
      <c r="L51" s="634"/>
    </row>
    <row r="52" spans="1:12" ht="18" thickBot="1">
      <c r="A52" s="639"/>
      <c r="B52" s="633" t="s">
        <v>1092</v>
      </c>
      <c r="C52" s="633" t="s">
        <v>1093</v>
      </c>
      <c r="D52" s="634"/>
      <c r="E52" s="642"/>
      <c r="F52" s="640"/>
      <c r="G52" s="638">
        <v>619700</v>
      </c>
      <c r="H52" s="634"/>
      <c r="I52" s="633"/>
      <c r="J52" s="633"/>
      <c r="K52" s="634"/>
      <c r="L52" s="634"/>
    </row>
    <row r="53" spans="1:12" ht="18" thickBot="1">
      <c r="A53" s="639"/>
      <c r="B53" s="633" t="s">
        <v>1094</v>
      </c>
      <c r="C53" s="633" t="s">
        <v>1095</v>
      </c>
      <c r="D53" s="634"/>
      <c r="E53" s="642"/>
      <c r="F53" s="640"/>
      <c r="G53" s="638">
        <v>619700</v>
      </c>
      <c r="H53" s="634"/>
      <c r="I53" s="633"/>
      <c r="J53" s="633"/>
      <c r="K53" s="634"/>
      <c r="L53" s="634"/>
    </row>
    <row r="54" spans="1:12" ht="18" thickBot="1">
      <c r="A54" s="639"/>
      <c r="B54" s="633" t="s">
        <v>1096</v>
      </c>
      <c r="C54" s="633" t="s">
        <v>1097</v>
      </c>
      <c r="D54" s="634"/>
      <c r="E54" s="642"/>
      <c r="F54" s="640"/>
      <c r="G54" s="638">
        <v>929550</v>
      </c>
      <c r="H54" s="634"/>
      <c r="I54" s="633"/>
      <c r="J54" s="633"/>
      <c r="K54" s="634"/>
      <c r="L54" s="634"/>
    </row>
    <row r="55" spans="1:12" ht="18" thickBot="1">
      <c r="A55" s="632"/>
      <c r="B55" s="633" t="s">
        <v>1098</v>
      </c>
      <c r="C55" s="633" t="s">
        <v>1099</v>
      </c>
      <c r="D55" s="634"/>
      <c r="E55" s="642"/>
      <c r="F55" s="640"/>
      <c r="G55" s="638">
        <v>929550</v>
      </c>
      <c r="H55" s="634"/>
      <c r="I55" s="633"/>
      <c r="J55" s="633"/>
      <c r="K55" s="634"/>
      <c r="L55" s="634"/>
    </row>
    <row r="56" spans="1:12" ht="18" thickBot="1">
      <c r="A56" s="632">
        <v>5</v>
      </c>
      <c r="B56" s="633" t="s">
        <v>1108</v>
      </c>
      <c r="C56" s="633" t="s">
        <v>1090</v>
      </c>
      <c r="D56" s="633" t="s">
        <v>1091</v>
      </c>
      <c r="E56" s="635">
        <v>3987700</v>
      </c>
      <c r="F56" s="636">
        <v>3160000</v>
      </c>
      <c r="G56" s="634"/>
      <c r="H56" s="634"/>
      <c r="I56" s="633"/>
      <c r="J56" s="638">
        <v>3160000</v>
      </c>
      <c r="K56" s="638">
        <v>827700</v>
      </c>
      <c r="L56" s="634"/>
    </row>
    <row r="57" spans="1:12" ht="18" thickBot="1">
      <c r="A57" s="639"/>
      <c r="B57" s="633" t="s">
        <v>1092</v>
      </c>
      <c r="C57" s="633" t="s">
        <v>1093</v>
      </c>
      <c r="D57" s="634"/>
      <c r="E57" s="642"/>
      <c r="F57" s="640"/>
      <c r="G57" s="638">
        <v>632000</v>
      </c>
      <c r="H57" s="634"/>
      <c r="I57" s="633"/>
      <c r="J57" s="633"/>
      <c r="K57" s="634"/>
      <c r="L57" s="634"/>
    </row>
    <row r="58" spans="1:12" ht="18" thickBot="1">
      <c r="A58" s="639"/>
      <c r="B58" s="633" t="s">
        <v>1094</v>
      </c>
      <c r="C58" s="633" t="s">
        <v>1095</v>
      </c>
      <c r="D58" s="634"/>
      <c r="E58" s="642"/>
      <c r="F58" s="640"/>
      <c r="G58" s="638">
        <v>632000</v>
      </c>
      <c r="H58" s="634"/>
      <c r="I58" s="633"/>
      <c r="J58" s="633"/>
      <c r="K58" s="634"/>
      <c r="L58" s="634"/>
    </row>
    <row r="59" spans="1:12" ht="18" thickBot="1">
      <c r="A59" s="639"/>
      <c r="B59" s="633" t="s">
        <v>1096</v>
      </c>
      <c r="C59" s="633" t="s">
        <v>1097</v>
      </c>
      <c r="D59" s="634"/>
      <c r="E59" s="642"/>
      <c r="F59" s="640"/>
      <c r="G59" s="638">
        <v>948000</v>
      </c>
      <c r="H59" s="634"/>
      <c r="I59" s="633"/>
      <c r="J59" s="633"/>
      <c r="K59" s="634"/>
      <c r="L59" s="634"/>
    </row>
    <row r="60" spans="1:12" ht="18" thickBot="1">
      <c r="A60" s="639"/>
      <c r="B60" s="633" t="s">
        <v>1098</v>
      </c>
      <c r="C60" s="633" t="s">
        <v>1099</v>
      </c>
      <c r="D60" s="634"/>
      <c r="E60" s="642"/>
      <c r="F60" s="640"/>
      <c r="G60" s="638">
        <v>948000</v>
      </c>
      <c r="H60" s="634"/>
      <c r="I60" s="633"/>
      <c r="J60" s="633"/>
      <c r="K60" s="634"/>
      <c r="L60" s="634"/>
    </row>
    <row r="61" spans="1:12" ht="18" thickBot="1">
      <c r="A61" s="639">
        <v>6</v>
      </c>
      <c r="B61" s="633" t="s">
        <v>1109</v>
      </c>
      <c r="C61" s="633" t="s">
        <v>1090</v>
      </c>
      <c r="D61" s="633" t="s">
        <v>1091</v>
      </c>
      <c r="E61" s="635">
        <v>3987700</v>
      </c>
      <c r="F61" s="636">
        <v>3325000</v>
      </c>
      <c r="G61" s="634"/>
      <c r="H61" s="634"/>
      <c r="I61" s="633"/>
      <c r="J61" s="638">
        <v>3325000</v>
      </c>
      <c r="K61" s="638">
        <v>662700</v>
      </c>
      <c r="L61" s="634"/>
    </row>
    <row r="62" spans="1:12" ht="18" thickBot="1">
      <c r="A62" s="639"/>
      <c r="B62" s="633" t="s">
        <v>1092</v>
      </c>
      <c r="C62" s="633" t="s">
        <v>1093</v>
      </c>
      <c r="D62" s="634"/>
      <c r="E62" s="642"/>
      <c r="F62" s="640"/>
      <c r="G62" s="638">
        <v>665000</v>
      </c>
      <c r="H62" s="634"/>
      <c r="I62" s="633"/>
      <c r="J62" s="633"/>
      <c r="K62" s="634"/>
      <c r="L62" s="634"/>
    </row>
    <row r="63" spans="1:12" ht="18" thickBot="1">
      <c r="A63" s="639"/>
      <c r="B63" s="633" t="s">
        <v>1094</v>
      </c>
      <c r="C63" s="633" t="s">
        <v>1095</v>
      </c>
      <c r="D63" s="634"/>
      <c r="E63" s="642"/>
      <c r="F63" s="640"/>
      <c r="G63" s="638">
        <v>665000</v>
      </c>
      <c r="H63" s="634"/>
      <c r="I63" s="633"/>
      <c r="J63" s="633"/>
      <c r="K63" s="634"/>
      <c r="L63" s="634"/>
    </row>
    <row r="64" spans="1:12" ht="18" thickBot="1">
      <c r="A64" s="639"/>
      <c r="B64" s="633" t="s">
        <v>1096</v>
      </c>
      <c r="C64" s="633" t="s">
        <v>1097</v>
      </c>
      <c r="D64" s="634"/>
      <c r="E64" s="642"/>
      <c r="F64" s="640"/>
      <c r="G64" s="638">
        <v>997500</v>
      </c>
      <c r="H64" s="634"/>
      <c r="I64" s="633"/>
      <c r="J64" s="633"/>
      <c r="K64" s="634"/>
      <c r="L64" s="634"/>
    </row>
    <row r="65" spans="1:12" ht="18" thickBot="1">
      <c r="A65" s="632"/>
      <c r="B65" s="633" t="s">
        <v>1098</v>
      </c>
      <c r="C65" s="633" t="s">
        <v>1099</v>
      </c>
      <c r="D65" s="634"/>
      <c r="E65" s="642"/>
      <c r="F65" s="640"/>
      <c r="G65" s="638">
        <v>997500</v>
      </c>
      <c r="H65" s="634"/>
      <c r="I65" s="633"/>
      <c r="J65" s="633"/>
      <c r="K65" s="634"/>
      <c r="L65" s="634"/>
    </row>
    <row r="66" spans="1:12" ht="18" thickBot="1">
      <c r="A66" s="632">
        <v>7</v>
      </c>
      <c r="B66" s="633" t="s">
        <v>1110</v>
      </c>
      <c r="C66" s="633" t="s">
        <v>1111</v>
      </c>
      <c r="D66" s="633" t="s">
        <v>1091</v>
      </c>
      <c r="E66" s="635">
        <v>3987700</v>
      </c>
      <c r="F66" s="636">
        <v>3098500</v>
      </c>
      <c r="G66" s="634"/>
      <c r="H66" s="634"/>
      <c r="I66" s="633"/>
      <c r="J66" s="638">
        <v>3098500</v>
      </c>
      <c r="K66" s="638">
        <v>889200</v>
      </c>
      <c r="L66" s="634"/>
    </row>
    <row r="67" spans="1:12" ht="18" thickBot="1">
      <c r="A67" s="639"/>
      <c r="B67" s="633" t="s">
        <v>1092</v>
      </c>
      <c r="C67" s="633" t="s">
        <v>1112</v>
      </c>
      <c r="D67" s="634"/>
      <c r="E67" s="642"/>
      <c r="F67" s="640"/>
      <c r="G67" s="638">
        <v>619700</v>
      </c>
      <c r="H67" s="634"/>
      <c r="I67" s="633"/>
      <c r="J67" s="633"/>
      <c r="K67" s="634"/>
      <c r="L67" s="634"/>
    </row>
    <row r="68" spans="1:12" ht="18" thickBot="1">
      <c r="A68" s="639"/>
      <c r="B68" s="633" t="s">
        <v>1094</v>
      </c>
      <c r="C68" s="633" t="s">
        <v>1113</v>
      </c>
      <c r="D68" s="634"/>
      <c r="E68" s="642"/>
      <c r="F68" s="640"/>
      <c r="G68" s="638">
        <v>619700</v>
      </c>
      <c r="H68" s="634"/>
      <c r="I68" s="633"/>
      <c r="J68" s="633"/>
      <c r="K68" s="634"/>
      <c r="L68" s="634"/>
    </row>
    <row r="69" spans="1:12" ht="18" thickBot="1">
      <c r="A69" s="639"/>
      <c r="B69" s="633" t="s">
        <v>1096</v>
      </c>
      <c r="C69" s="633" t="s">
        <v>1114</v>
      </c>
      <c r="D69" s="634"/>
      <c r="E69" s="642"/>
      <c r="F69" s="640"/>
      <c r="G69" s="638">
        <v>929550</v>
      </c>
      <c r="H69" s="634"/>
      <c r="I69" s="633"/>
      <c r="J69" s="633"/>
      <c r="K69" s="634"/>
      <c r="L69" s="634"/>
    </row>
    <row r="70" spans="1:12" ht="18" thickBot="1">
      <c r="A70" s="639"/>
      <c r="B70" s="633" t="s">
        <v>1098</v>
      </c>
      <c r="C70" s="633" t="s">
        <v>1115</v>
      </c>
      <c r="D70" s="634"/>
      <c r="E70" s="642"/>
      <c r="F70" s="640"/>
      <c r="G70" s="638">
        <v>929550</v>
      </c>
      <c r="H70" s="634"/>
      <c r="I70" s="633"/>
      <c r="J70" s="633"/>
      <c r="K70" s="634"/>
      <c r="L70" s="634"/>
    </row>
    <row r="71" spans="1:12" ht="18" thickBot="1">
      <c r="A71" s="639">
        <v>8</v>
      </c>
      <c r="B71" s="633" t="s">
        <v>1116</v>
      </c>
      <c r="C71" s="633" t="s">
        <v>1117</v>
      </c>
      <c r="D71" s="633" t="s">
        <v>1091</v>
      </c>
      <c r="E71" s="635">
        <v>3987700</v>
      </c>
      <c r="F71" s="636">
        <v>3230000</v>
      </c>
      <c r="G71" s="634"/>
      <c r="H71" s="634"/>
      <c r="I71" s="633"/>
      <c r="J71" s="638">
        <v>3230000</v>
      </c>
      <c r="K71" s="638">
        <v>757700</v>
      </c>
      <c r="L71" s="634"/>
    </row>
    <row r="72" spans="1:12" ht="18" thickBot="1">
      <c r="A72" s="639"/>
      <c r="B72" s="633" t="s">
        <v>1092</v>
      </c>
      <c r="C72" s="633" t="s">
        <v>1112</v>
      </c>
      <c r="D72" s="634"/>
      <c r="E72" s="642"/>
      <c r="F72" s="640"/>
      <c r="G72" s="638">
        <v>646000</v>
      </c>
      <c r="H72" s="634"/>
      <c r="I72" s="633"/>
      <c r="J72" s="633"/>
      <c r="K72" s="634"/>
      <c r="L72" s="634"/>
    </row>
    <row r="73" spans="1:12" ht="18" thickBot="1">
      <c r="A73" s="639"/>
      <c r="B73" s="633" t="s">
        <v>1094</v>
      </c>
      <c r="C73" s="633" t="s">
        <v>1113</v>
      </c>
      <c r="D73" s="634"/>
      <c r="E73" s="642"/>
      <c r="F73" s="640"/>
      <c r="G73" s="638">
        <v>646000</v>
      </c>
      <c r="H73" s="634"/>
      <c r="I73" s="633"/>
      <c r="J73" s="633"/>
      <c r="K73" s="634"/>
      <c r="L73" s="634"/>
    </row>
    <row r="74" spans="1:12" ht="18" thickBot="1">
      <c r="A74" s="639"/>
      <c r="B74" s="633" t="s">
        <v>1096</v>
      </c>
      <c r="C74" s="633" t="s">
        <v>1114</v>
      </c>
      <c r="D74" s="634"/>
      <c r="E74" s="642"/>
      <c r="F74" s="640"/>
      <c r="G74" s="638">
        <v>969000</v>
      </c>
      <c r="H74" s="634"/>
      <c r="I74" s="633"/>
      <c r="J74" s="633"/>
      <c r="K74" s="634"/>
      <c r="L74" s="634"/>
    </row>
    <row r="75" spans="1:12" ht="18" thickBot="1">
      <c r="A75" s="632"/>
      <c r="B75" s="633" t="s">
        <v>1098</v>
      </c>
      <c r="C75" s="633" t="s">
        <v>1115</v>
      </c>
      <c r="D75" s="634"/>
      <c r="E75" s="642"/>
      <c r="F75" s="640"/>
      <c r="G75" s="638">
        <v>969000</v>
      </c>
      <c r="H75" s="634"/>
      <c r="I75" s="633"/>
      <c r="J75" s="633"/>
      <c r="K75" s="634"/>
      <c r="L75" s="634"/>
    </row>
    <row r="76" spans="1:12" ht="18" thickBot="1">
      <c r="A76" s="632">
        <v>9</v>
      </c>
      <c r="B76" s="633" t="s">
        <v>1118</v>
      </c>
      <c r="C76" s="633" t="s">
        <v>1119</v>
      </c>
      <c r="D76" s="633" t="s">
        <v>1091</v>
      </c>
      <c r="E76" s="635">
        <v>3987700</v>
      </c>
      <c r="F76" s="636">
        <v>3191000</v>
      </c>
      <c r="G76" s="634"/>
      <c r="H76" s="634"/>
      <c r="I76" s="633"/>
      <c r="J76" s="638">
        <v>3191000</v>
      </c>
      <c r="K76" s="638">
        <v>796700</v>
      </c>
      <c r="L76" s="634"/>
    </row>
    <row r="77" spans="1:12" ht="18" thickBot="1">
      <c r="A77" s="639"/>
      <c r="B77" s="633" t="s">
        <v>1092</v>
      </c>
      <c r="C77" s="633" t="s">
        <v>1120</v>
      </c>
      <c r="D77" s="634"/>
      <c r="E77" s="642"/>
      <c r="F77" s="640"/>
      <c r="G77" s="638">
        <v>638200</v>
      </c>
      <c r="H77" s="634"/>
      <c r="I77" s="633"/>
      <c r="J77" s="633"/>
      <c r="K77" s="634"/>
      <c r="L77" s="634"/>
    </row>
    <row r="78" spans="1:12" ht="18" thickBot="1">
      <c r="A78" s="639"/>
      <c r="B78" s="633" t="s">
        <v>1094</v>
      </c>
      <c r="C78" s="633" t="s">
        <v>1121</v>
      </c>
      <c r="D78" s="634"/>
      <c r="E78" s="642"/>
      <c r="F78" s="640"/>
      <c r="G78" s="638">
        <v>638200</v>
      </c>
      <c r="H78" s="634"/>
      <c r="I78" s="633"/>
      <c r="J78" s="633"/>
      <c r="K78" s="634"/>
      <c r="L78" s="634"/>
    </row>
    <row r="79" spans="1:12" ht="18" thickBot="1">
      <c r="A79" s="639"/>
      <c r="B79" s="633" t="s">
        <v>1096</v>
      </c>
      <c r="C79" s="633" t="s">
        <v>1122</v>
      </c>
      <c r="D79" s="634"/>
      <c r="E79" s="642"/>
      <c r="F79" s="640"/>
      <c r="G79" s="638">
        <v>957300</v>
      </c>
      <c r="H79" s="634"/>
      <c r="I79" s="633"/>
      <c r="J79" s="633"/>
      <c r="K79" s="634"/>
      <c r="L79" s="634"/>
    </row>
    <row r="80" spans="1:12" ht="18" thickBot="1">
      <c r="A80" s="632"/>
      <c r="B80" s="633" t="s">
        <v>1098</v>
      </c>
      <c r="C80" s="633" t="s">
        <v>1123</v>
      </c>
      <c r="D80" s="634"/>
      <c r="E80" s="642"/>
      <c r="F80" s="640"/>
      <c r="G80" s="638">
        <v>957300</v>
      </c>
      <c r="H80" s="634"/>
      <c r="I80" s="633"/>
      <c r="J80" s="633"/>
      <c r="K80" s="634"/>
      <c r="L80" s="634"/>
    </row>
    <row r="81" spans="1:12" ht="18" thickBot="1">
      <c r="A81" s="632">
        <v>10</v>
      </c>
      <c r="B81" s="633" t="s">
        <v>1124</v>
      </c>
      <c r="C81" s="633" t="s">
        <v>1090</v>
      </c>
      <c r="D81" s="633" t="s">
        <v>1091</v>
      </c>
      <c r="E81" s="635">
        <v>3987700</v>
      </c>
      <c r="F81" s="636">
        <v>3425000</v>
      </c>
      <c r="G81" s="634"/>
      <c r="H81" s="634"/>
      <c r="I81" s="633"/>
      <c r="J81" s="638">
        <v>3425000</v>
      </c>
      <c r="K81" s="638">
        <v>562700</v>
      </c>
      <c r="L81" s="634"/>
    </row>
    <row r="82" spans="1:12" ht="18" thickBot="1">
      <c r="A82" s="639"/>
      <c r="B82" s="633" t="s">
        <v>1092</v>
      </c>
      <c r="C82" s="633" t="s">
        <v>1093</v>
      </c>
      <c r="D82" s="634"/>
      <c r="E82" s="642"/>
      <c r="F82" s="640"/>
      <c r="G82" s="638">
        <v>685000</v>
      </c>
      <c r="H82" s="634"/>
      <c r="I82" s="633"/>
      <c r="J82" s="633"/>
      <c r="K82" s="634"/>
      <c r="L82" s="634"/>
    </row>
    <row r="83" spans="1:12" ht="18" thickBot="1">
      <c r="A83" s="639"/>
      <c r="B83" s="633" t="s">
        <v>1094</v>
      </c>
      <c r="C83" s="633" t="s">
        <v>1095</v>
      </c>
      <c r="D83" s="634"/>
      <c r="E83" s="642"/>
      <c r="F83" s="640"/>
      <c r="G83" s="638">
        <v>685000</v>
      </c>
      <c r="H83" s="634"/>
      <c r="I83" s="633"/>
      <c r="J83" s="633"/>
      <c r="K83" s="634"/>
      <c r="L83" s="634"/>
    </row>
    <row r="84" spans="1:12" ht="18" thickBot="1">
      <c r="A84" s="639"/>
      <c r="B84" s="633" t="s">
        <v>1096</v>
      </c>
      <c r="C84" s="633" t="s">
        <v>1097</v>
      </c>
      <c r="D84" s="634"/>
      <c r="E84" s="642"/>
      <c r="F84" s="640"/>
      <c r="G84" s="638">
        <v>1027500</v>
      </c>
      <c r="H84" s="634"/>
      <c r="I84" s="633"/>
      <c r="J84" s="633"/>
      <c r="K84" s="634"/>
      <c r="L84" s="634"/>
    </row>
    <row r="85" spans="1:12" ht="18" thickBot="1">
      <c r="A85" s="632"/>
      <c r="B85" s="633" t="s">
        <v>1098</v>
      </c>
      <c r="C85" s="633" t="s">
        <v>1099</v>
      </c>
      <c r="D85" s="634"/>
      <c r="E85" s="642"/>
      <c r="F85" s="640"/>
      <c r="G85" s="638">
        <v>1027500</v>
      </c>
      <c r="H85" s="634"/>
      <c r="I85" s="633"/>
      <c r="J85" s="633"/>
      <c r="K85" s="634"/>
      <c r="L85" s="634"/>
    </row>
    <row r="86" spans="1:12" ht="35.25" thickBot="1">
      <c r="A86" s="632">
        <v>11</v>
      </c>
      <c r="B86" s="633" t="s">
        <v>1125</v>
      </c>
      <c r="C86" s="633" t="s">
        <v>1126</v>
      </c>
      <c r="D86" s="633" t="s">
        <v>1091</v>
      </c>
      <c r="E86" s="635">
        <v>5347900</v>
      </c>
      <c r="F86" s="636">
        <v>3850000</v>
      </c>
      <c r="G86" s="634"/>
      <c r="H86" s="634"/>
      <c r="I86" s="633"/>
      <c r="J86" s="638">
        <v>3850000</v>
      </c>
      <c r="K86" s="638">
        <v>1497900</v>
      </c>
      <c r="L86" s="634"/>
    </row>
    <row r="87" spans="1:12" ht="18" thickBot="1">
      <c r="A87" s="632"/>
      <c r="B87" s="633" t="s">
        <v>1092</v>
      </c>
      <c r="C87" s="633" t="s">
        <v>1127</v>
      </c>
      <c r="D87" s="634"/>
      <c r="E87" s="642"/>
      <c r="F87" s="640"/>
      <c r="G87" s="638">
        <v>770000</v>
      </c>
      <c r="H87" s="634"/>
      <c r="I87" s="633"/>
      <c r="J87" s="634"/>
      <c r="K87" s="634"/>
      <c r="L87" s="634"/>
    </row>
    <row r="88" spans="1:12" ht="18" thickBot="1">
      <c r="A88" s="632"/>
      <c r="B88" s="633" t="s">
        <v>1094</v>
      </c>
      <c r="C88" s="633" t="s">
        <v>1128</v>
      </c>
      <c r="D88" s="634"/>
      <c r="E88" s="642"/>
      <c r="F88" s="640"/>
      <c r="G88" s="638">
        <v>770000</v>
      </c>
      <c r="H88" s="634"/>
      <c r="I88" s="633"/>
      <c r="J88" s="634"/>
      <c r="K88" s="634"/>
      <c r="L88" s="634"/>
    </row>
    <row r="89" spans="1:12" ht="18" thickBot="1">
      <c r="A89" s="632"/>
      <c r="B89" s="633" t="s">
        <v>1096</v>
      </c>
      <c r="C89" s="633" t="s">
        <v>1129</v>
      </c>
      <c r="D89" s="634"/>
      <c r="E89" s="642"/>
      <c r="F89" s="640"/>
      <c r="G89" s="638">
        <v>1155000</v>
      </c>
      <c r="H89" s="634"/>
      <c r="I89" s="633"/>
      <c r="J89" s="634"/>
      <c r="K89" s="634"/>
      <c r="L89" s="634"/>
    </row>
    <row r="90" spans="1:12" ht="18" thickBot="1">
      <c r="A90" s="632"/>
      <c r="B90" s="633" t="s">
        <v>1098</v>
      </c>
      <c r="C90" s="633" t="s">
        <v>1130</v>
      </c>
      <c r="D90" s="634"/>
      <c r="E90" s="642"/>
      <c r="F90" s="640"/>
      <c r="G90" s="638">
        <v>1155000</v>
      </c>
      <c r="H90" s="634"/>
      <c r="I90" s="633"/>
      <c r="J90" s="634"/>
      <c r="K90" s="644"/>
      <c r="L90" s="644"/>
    </row>
    <row r="91" spans="11:12" ht="18" thickBot="1">
      <c r="K91" s="656">
        <f>SUM(K7:K89)</f>
        <v>9182918.17</v>
      </c>
      <c r="L91" s="645" t="s">
        <v>1222</v>
      </c>
    </row>
  </sheetData>
  <sheetProtection/>
  <mergeCells count="11">
    <mergeCell ref="J4:J5"/>
    <mergeCell ref="K4:K5"/>
    <mergeCell ref="A1:K1"/>
    <mergeCell ref="A2:K2"/>
    <mergeCell ref="A3:K3"/>
    <mergeCell ref="A4:A5"/>
    <mergeCell ref="B4:B5"/>
    <mergeCell ref="E4:E5"/>
    <mergeCell ref="F4:F5"/>
    <mergeCell ref="H4:H5"/>
    <mergeCell ref="I4:I5"/>
  </mergeCells>
  <printOptions/>
  <pageMargins left="0.14" right="0.14" top="0.41" bottom="0.45" header="0.1968503937007874" footer="0.15748031496062992"/>
  <pageSetup horizontalDpi="600" verticalDpi="600" orientation="landscape" paperSize="9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1:M110"/>
  <sheetViews>
    <sheetView zoomScalePageLayoutView="0" workbookViewId="0" topLeftCell="A52">
      <selection activeCell="B74" sqref="B74"/>
    </sheetView>
  </sheetViews>
  <sheetFormatPr defaultColWidth="114.28125" defaultRowHeight="12.75"/>
  <cols>
    <col min="1" max="1" width="3.28125" style="196" bestFit="1" customWidth="1"/>
    <col min="2" max="2" width="29.7109375" style="196" customWidth="1"/>
    <col min="3" max="3" width="18.28125" style="196" customWidth="1"/>
    <col min="4" max="4" width="9.7109375" style="196" customWidth="1"/>
    <col min="5" max="5" width="11.28125" style="212" customWidth="1"/>
    <col min="6" max="6" width="15.00390625" style="211" customWidth="1"/>
    <col min="7" max="7" width="9.00390625" style="196" customWidth="1"/>
    <col min="8" max="8" width="11.7109375" style="196" bestFit="1" customWidth="1"/>
    <col min="9" max="9" width="7.140625" style="196" customWidth="1"/>
    <col min="10" max="10" width="12.8515625" style="196" customWidth="1"/>
    <col min="11" max="11" width="10.7109375" style="196" customWidth="1"/>
    <col min="12" max="12" width="11.421875" style="196" customWidth="1"/>
    <col min="13" max="16384" width="114.28125" style="196" customWidth="1"/>
  </cols>
  <sheetData>
    <row r="1" spans="1:12" ht="18" thickBot="1">
      <c r="A1" s="706" t="s">
        <v>1028</v>
      </c>
      <c r="B1" s="707"/>
      <c r="C1" s="707"/>
      <c r="D1" s="707"/>
      <c r="E1" s="707"/>
      <c r="F1" s="707"/>
      <c r="G1" s="707"/>
      <c r="H1" s="707"/>
      <c r="I1" s="707"/>
      <c r="J1" s="707"/>
      <c r="K1" s="708"/>
      <c r="L1" s="629"/>
    </row>
    <row r="2" spans="1:12" ht="18" thickBot="1">
      <c r="A2" s="706" t="s">
        <v>1029</v>
      </c>
      <c r="B2" s="707"/>
      <c r="C2" s="707"/>
      <c r="D2" s="707"/>
      <c r="E2" s="707"/>
      <c r="F2" s="707"/>
      <c r="G2" s="707"/>
      <c r="H2" s="707"/>
      <c r="I2" s="707"/>
      <c r="J2" s="707"/>
      <c r="K2" s="708"/>
      <c r="L2" s="629"/>
    </row>
    <row r="3" spans="1:12" ht="18" thickBot="1">
      <c r="A3" s="709" t="s">
        <v>1253</v>
      </c>
      <c r="B3" s="710"/>
      <c r="C3" s="710"/>
      <c r="D3" s="710"/>
      <c r="E3" s="710"/>
      <c r="F3" s="710"/>
      <c r="G3" s="710"/>
      <c r="H3" s="710"/>
      <c r="I3" s="710"/>
      <c r="J3" s="710"/>
      <c r="K3" s="711"/>
      <c r="L3" s="630"/>
    </row>
    <row r="4" spans="1:12" ht="35.25" thickBot="1">
      <c r="A4" s="704" t="s">
        <v>6</v>
      </c>
      <c r="B4" s="704" t="s">
        <v>1031</v>
      </c>
      <c r="C4" s="631" t="s">
        <v>1032</v>
      </c>
      <c r="D4" s="631" t="s">
        <v>1033</v>
      </c>
      <c r="E4" s="712" t="s">
        <v>7</v>
      </c>
      <c r="F4" s="714" t="s">
        <v>557</v>
      </c>
      <c r="G4" s="631" t="s">
        <v>1034</v>
      </c>
      <c r="H4" s="704" t="s">
        <v>107</v>
      </c>
      <c r="I4" s="716" t="s">
        <v>1035</v>
      </c>
      <c r="J4" s="704" t="s">
        <v>2</v>
      </c>
      <c r="K4" s="704" t="s">
        <v>320</v>
      </c>
      <c r="L4" s="650" t="s">
        <v>1036</v>
      </c>
    </row>
    <row r="5" spans="1:12" ht="18" thickBot="1">
      <c r="A5" s="705"/>
      <c r="B5" s="705"/>
      <c r="C5" s="555" t="s">
        <v>1037</v>
      </c>
      <c r="D5" s="555"/>
      <c r="E5" s="713"/>
      <c r="F5" s="715"/>
      <c r="G5" s="555" t="s">
        <v>1038</v>
      </c>
      <c r="H5" s="705"/>
      <c r="I5" s="717"/>
      <c r="J5" s="705"/>
      <c r="K5" s="705"/>
      <c r="L5" s="651" t="s">
        <v>1039</v>
      </c>
    </row>
    <row r="6" spans="1:12" ht="18" thickBot="1">
      <c r="A6" s="632">
        <v>1</v>
      </c>
      <c r="B6" s="633" t="s">
        <v>1040</v>
      </c>
      <c r="C6" s="633" t="s">
        <v>1041</v>
      </c>
      <c r="D6" s="634"/>
      <c r="E6" s="635">
        <v>495000</v>
      </c>
      <c r="F6" s="636">
        <v>495000</v>
      </c>
      <c r="G6" s="634"/>
      <c r="H6" s="637">
        <v>495000</v>
      </c>
      <c r="I6" s="637">
        <v>100</v>
      </c>
      <c r="J6" s="637">
        <v>0</v>
      </c>
      <c r="K6" s="637">
        <v>0</v>
      </c>
      <c r="L6" s="634"/>
    </row>
    <row r="7" spans="1:12" ht="18" thickBot="1">
      <c r="A7" s="632">
        <v>2</v>
      </c>
      <c r="B7" s="633" t="s">
        <v>1042</v>
      </c>
      <c r="C7" s="633" t="s">
        <v>1043</v>
      </c>
      <c r="D7" s="634"/>
      <c r="E7" s="635">
        <v>103500</v>
      </c>
      <c r="F7" s="636">
        <v>103500</v>
      </c>
      <c r="G7" s="634"/>
      <c r="H7" s="638">
        <v>103500</v>
      </c>
      <c r="I7" s="637">
        <v>100</v>
      </c>
      <c r="J7" s="638"/>
      <c r="K7" s="637">
        <v>0</v>
      </c>
      <c r="L7" s="634"/>
    </row>
    <row r="8" spans="1:12" ht="18" thickBot="1">
      <c r="A8" s="632">
        <v>3</v>
      </c>
      <c r="B8" s="633" t="s">
        <v>1045</v>
      </c>
      <c r="C8" s="633" t="s">
        <v>1046</v>
      </c>
      <c r="D8" s="634"/>
      <c r="E8" s="635">
        <v>1288000</v>
      </c>
      <c r="F8" s="636">
        <v>1152000</v>
      </c>
      <c r="G8" s="634"/>
      <c r="H8" s="637">
        <v>1152000</v>
      </c>
      <c r="I8" s="637">
        <v>89.44</v>
      </c>
      <c r="J8" s="637">
        <v>0</v>
      </c>
      <c r="K8" s="638">
        <v>136000</v>
      </c>
      <c r="L8" s="634"/>
    </row>
    <row r="9" spans="1:12" ht="18" thickBot="1">
      <c r="A9" s="632">
        <v>4</v>
      </c>
      <c r="B9" s="633" t="s">
        <v>1047</v>
      </c>
      <c r="C9" s="633" t="s">
        <v>1046</v>
      </c>
      <c r="D9" s="634"/>
      <c r="E9" s="635">
        <v>498000</v>
      </c>
      <c r="F9" s="636">
        <v>368300</v>
      </c>
      <c r="G9" s="634"/>
      <c r="H9" s="637">
        <v>368300</v>
      </c>
      <c r="I9" s="637">
        <v>73.96</v>
      </c>
      <c r="J9" s="637">
        <v>0</v>
      </c>
      <c r="K9" s="638">
        <v>129700</v>
      </c>
      <c r="L9" s="634"/>
    </row>
    <row r="10" spans="1:12" ht="18" thickBot="1">
      <c r="A10" s="632">
        <v>5</v>
      </c>
      <c r="B10" s="633" t="s">
        <v>1048</v>
      </c>
      <c r="C10" s="633" t="s">
        <v>1049</v>
      </c>
      <c r="D10" s="634"/>
      <c r="E10" s="635">
        <v>185000</v>
      </c>
      <c r="F10" s="636">
        <v>185000</v>
      </c>
      <c r="G10" s="634"/>
      <c r="H10" s="637">
        <v>185000</v>
      </c>
      <c r="I10" s="637">
        <v>100</v>
      </c>
      <c r="J10" s="637">
        <v>0</v>
      </c>
      <c r="K10" s="637">
        <v>0</v>
      </c>
      <c r="L10" s="634"/>
    </row>
    <row r="11" spans="1:12" ht="18" thickBot="1">
      <c r="A11" s="632">
        <v>6</v>
      </c>
      <c r="B11" s="633" t="s">
        <v>1050</v>
      </c>
      <c r="C11" s="633" t="s">
        <v>1051</v>
      </c>
      <c r="D11" s="634"/>
      <c r="E11" s="635">
        <v>584360</v>
      </c>
      <c r="F11" s="636">
        <v>584360</v>
      </c>
      <c r="G11" s="634"/>
      <c r="H11" s="637">
        <v>584360</v>
      </c>
      <c r="I11" s="637">
        <v>100</v>
      </c>
      <c r="J11" s="637">
        <v>0</v>
      </c>
      <c r="K11" s="637">
        <v>0</v>
      </c>
      <c r="L11" s="634"/>
    </row>
    <row r="12" spans="1:12" ht="18" thickBot="1">
      <c r="A12" s="632">
        <v>7</v>
      </c>
      <c r="B12" s="633" t="s">
        <v>1052</v>
      </c>
      <c r="C12" s="633" t="s">
        <v>1053</v>
      </c>
      <c r="D12" s="634"/>
      <c r="E12" s="635">
        <v>135000</v>
      </c>
      <c r="F12" s="636">
        <v>135000</v>
      </c>
      <c r="G12" s="634"/>
      <c r="H12" s="637">
        <v>135000</v>
      </c>
      <c r="I12" s="637">
        <v>100</v>
      </c>
      <c r="J12" s="637">
        <v>0</v>
      </c>
      <c r="K12" s="637">
        <v>0</v>
      </c>
      <c r="L12" s="634"/>
    </row>
    <row r="13" spans="1:12" ht="18" thickBot="1">
      <c r="A13" s="632">
        <v>8</v>
      </c>
      <c r="B13" s="633" t="s">
        <v>1054</v>
      </c>
      <c r="C13" s="633" t="s">
        <v>1055</v>
      </c>
      <c r="D13" s="634"/>
      <c r="E13" s="635">
        <v>100000</v>
      </c>
      <c r="F13" s="636">
        <v>100000</v>
      </c>
      <c r="G13" s="634"/>
      <c r="H13" s="637">
        <v>100000</v>
      </c>
      <c r="I13" s="637">
        <v>100</v>
      </c>
      <c r="J13" s="637">
        <v>0</v>
      </c>
      <c r="K13" s="637">
        <v>0</v>
      </c>
      <c r="L13" s="634"/>
    </row>
    <row r="14" spans="1:12" ht="18" thickBot="1">
      <c r="A14" s="632">
        <v>9</v>
      </c>
      <c r="B14" s="633" t="s">
        <v>1056</v>
      </c>
      <c r="C14" s="633" t="s">
        <v>1057</v>
      </c>
      <c r="D14" s="634"/>
      <c r="E14" s="635">
        <v>100000</v>
      </c>
      <c r="F14" s="636">
        <v>100000</v>
      </c>
      <c r="G14" s="634"/>
      <c r="H14" s="637">
        <v>100000</v>
      </c>
      <c r="I14" s="637">
        <v>100</v>
      </c>
      <c r="J14" s="637">
        <v>0</v>
      </c>
      <c r="K14" s="637">
        <v>0</v>
      </c>
      <c r="L14" s="634"/>
    </row>
    <row r="15" spans="1:12" ht="18" thickBot="1">
      <c r="A15" s="632">
        <v>10</v>
      </c>
      <c r="B15" s="633" t="s">
        <v>1058</v>
      </c>
      <c r="C15" s="633" t="s">
        <v>1059</v>
      </c>
      <c r="D15" s="634"/>
      <c r="E15" s="635">
        <v>150000</v>
      </c>
      <c r="F15" s="636">
        <v>150000</v>
      </c>
      <c r="G15" s="634"/>
      <c r="H15" s="637">
        <v>150000</v>
      </c>
      <c r="I15" s="637">
        <v>100</v>
      </c>
      <c r="J15" s="637">
        <v>0</v>
      </c>
      <c r="K15" s="637">
        <v>0</v>
      </c>
      <c r="L15" s="634"/>
    </row>
    <row r="16" spans="1:12" ht="18" thickBot="1">
      <c r="A16" s="632">
        <v>11</v>
      </c>
      <c r="B16" s="633" t="s">
        <v>1060</v>
      </c>
      <c r="C16" s="633" t="s">
        <v>1055</v>
      </c>
      <c r="D16" s="634"/>
      <c r="E16" s="635">
        <v>246400</v>
      </c>
      <c r="F16" s="636">
        <v>246400</v>
      </c>
      <c r="G16" s="634"/>
      <c r="H16" s="637">
        <v>246400</v>
      </c>
      <c r="I16" s="637">
        <v>100</v>
      </c>
      <c r="J16" s="637">
        <v>0</v>
      </c>
      <c r="K16" s="637">
        <v>0</v>
      </c>
      <c r="L16" s="634"/>
    </row>
    <row r="17" spans="1:12" ht="18" thickBot="1">
      <c r="A17" s="639">
        <v>12</v>
      </c>
      <c r="B17" s="633" t="s">
        <v>1061</v>
      </c>
      <c r="C17" s="633" t="s">
        <v>1062</v>
      </c>
      <c r="D17" s="634"/>
      <c r="E17" s="635">
        <v>187670</v>
      </c>
      <c r="F17" s="636">
        <v>187670</v>
      </c>
      <c r="G17" s="634"/>
      <c r="H17" s="637">
        <v>187670</v>
      </c>
      <c r="I17" s="637">
        <v>100</v>
      </c>
      <c r="J17" s="637">
        <v>0</v>
      </c>
      <c r="K17" s="637">
        <v>0</v>
      </c>
      <c r="L17" s="634"/>
    </row>
    <row r="18" spans="1:13" ht="18" thickBot="1">
      <c r="A18" s="632">
        <v>13</v>
      </c>
      <c r="B18" s="633" t="s">
        <v>1063</v>
      </c>
      <c r="C18" s="633" t="s">
        <v>1055</v>
      </c>
      <c r="D18" s="634"/>
      <c r="E18" s="635">
        <v>1980000</v>
      </c>
      <c r="F18" s="636">
        <v>1980000</v>
      </c>
      <c r="G18" s="634"/>
      <c r="H18" s="637">
        <v>1980000</v>
      </c>
      <c r="I18" s="637">
        <v>100</v>
      </c>
      <c r="J18" s="637">
        <v>0</v>
      </c>
      <c r="K18" s="637">
        <v>0</v>
      </c>
      <c r="L18" s="634"/>
      <c r="M18" s="637"/>
    </row>
    <row r="19" spans="1:12" ht="18" thickBot="1">
      <c r="A19" s="639">
        <v>14</v>
      </c>
      <c r="B19" s="633" t="s">
        <v>1064</v>
      </c>
      <c r="C19" s="633" t="s">
        <v>1065</v>
      </c>
      <c r="D19" s="634"/>
      <c r="E19" s="635">
        <v>1548000</v>
      </c>
      <c r="F19" s="636">
        <v>1548000</v>
      </c>
      <c r="G19" s="634"/>
      <c r="H19" s="637">
        <v>1548000</v>
      </c>
      <c r="I19" s="637">
        <v>100</v>
      </c>
      <c r="J19" s="637">
        <v>0</v>
      </c>
      <c r="K19" s="637">
        <v>0</v>
      </c>
      <c r="L19" s="634"/>
    </row>
    <row r="20" spans="1:12" ht="18" thickBot="1">
      <c r="A20" s="632">
        <v>15</v>
      </c>
      <c r="B20" s="633" t="s">
        <v>1066</v>
      </c>
      <c r="C20" s="633" t="s">
        <v>1055</v>
      </c>
      <c r="D20" s="634"/>
      <c r="E20" s="635">
        <v>540360</v>
      </c>
      <c r="F20" s="636">
        <v>540360</v>
      </c>
      <c r="G20" s="634"/>
      <c r="H20" s="637">
        <v>540360</v>
      </c>
      <c r="I20" s="637">
        <v>100</v>
      </c>
      <c r="J20" s="637">
        <v>0</v>
      </c>
      <c r="K20" s="637">
        <v>0</v>
      </c>
      <c r="L20" s="634"/>
    </row>
    <row r="21" spans="1:12" ht="18" thickBot="1">
      <c r="A21" s="639">
        <v>16</v>
      </c>
      <c r="B21" s="633" t="s">
        <v>1067</v>
      </c>
      <c r="C21" s="633" t="s">
        <v>1068</v>
      </c>
      <c r="D21" s="634"/>
      <c r="E21" s="635">
        <v>76000</v>
      </c>
      <c r="F21" s="636">
        <v>76000</v>
      </c>
      <c r="G21" s="634"/>
      <c r="H21" s="637">
        <v>76000</v>
      </c>
      <c r="I21" s="637">
        <v>100</v>
      </c>
      <c r="J21" s="637">
        <v>0</v>
      </c>
      <c r="K21" s="637">
        <v>0</v>
      </c>
      <c r="L21" s="646"/>
    </row>
    <row r="22" spans="1:13" ht="18" thickBot="1">
      <c r="A22" s="632">
        <v>17</v>
      </c>
      <c r="B22" s="633" t="s">
        <v>1069</v>
      </c>
      <c r="C22" s="633" t="s">
        <v>1218</v>
      </c>
      <c r="D22" s="633"/>
      <c r="E22" s="635">
        <v>198000</v>
      </c>
      <c r="F22" s="635">
        <v>198000</v>
      </c>
      <c r="G22" s="634"/>
      <c r="H22" s="637"/>
      <c r="I22" s="637">
        <v>0</v>
      </c>
      <c r="J22" s="635">
        <v>198000</v>
      </c>
      <c r="K22" s="637">
        <v>0</v>
      </c>
      <c r="L22" s="649" t="s">
        <v>1250</v>
      </c>
      <c r="M22" s="635"/>
    </row>
    <row r="23" spans="1:12" ht="18" thickBot="1">
      <c r="A23" s="639">
        <v>18</v>
      </c>
      <c r="B23" s="633" t="s">
        <v>1072</v>
      </c>
      <c r="C23" s="633" t="s">
        <v>1073</v>
      </c>
      <c r="D23" s="634"/>
      <c r="E23" s="635">
        <v>396000</v>
      </c>
      <c r="F23" s="636">
        <v>396000</v>
      </c>
      <c r="G23" s="637"/>
      <c r="H23" s="637">
        <v>396000</v>
      </c>
      <c r="I23" s="637">
        <v>100</v>
      </c>
      <c r="J23" s="637">
        <f>E23-F23</f>
        <v>0</v>
      </c>
      <c r="K23" s="637">
        <v>0</v>
      </c>
      <c r="L23" s="646"/>
    </row>
    <row r="24" spans="1:12" ht="18" thickBot="1">
      <c r="A24" s="632">
        <v>19</v>
      </c>
      <c r="B24" s="633" t="s">
        <v>1074</v>
      </c>
      <c r="C24" s="633" t="s">
        <v>1075</v>
      </c>
      <c r="D24" s="634"/>
      <c r="E24" s="635">
        <v>455400</v>
      </c>
      <c r="F24" s="636">
        <v>455400</v>
      </c>
      <c r="G24" s="637"/>
      <c r="H24" s="637">
        <v>455400</v>
      </c>
      <c r="I24" s="637">
        <v>100</v>
      </c>
      <c r="J24" s="637">
        <f>E24-F24</f>
        <v>0</v>
      </c>
      <c r="K24" s="637">
        <v>0</v>
      </c>
      <c r="L24" s="646"/>
    </row>
    <row r="25" spans="1:13" ht="18" thickBot="1">
      <c r="A25" s="639">
        <v>20</v>
      </c>
      <c r="B25" s="633" t="s">
        <v>1076</v>
      </c>
      <c r="C25" s="633" t="s">
        <v>1225</v>
      </c>
      <c r="D25" s="633"/>
      <c r="E25" s="635">
        <v>455400</v>
      </c>
      <c r="F25" s="636">
        <v>455400</v>
      </c>
      <c r="G25" s="634"/>
      <c r="H25" s="634"/>
      <c r="I25" s="633"/>
      <c r="J25" s="635">
        <v>455400</v>
      </c>
      <c r="K25" s="637">
        <v>0</v>
      </c>
      <c r="L25" s="646"/>
      <c r="M25" s="637"/>
    </row>
    <row r="26" spans="1:12" ht="18" thickBot="1">
      <c r="A26" s="632">
        <v>21</v>
      </c>
      <c r="B26" s="633" t="s">
        <v>1220</v>
      </c>
      <c r="C26" s="633" t="s">
        <v>1218</v>
      </c>
      <c r="D26" s="633"/>
      <c r="E26" s="635">
        <v>455400</v>
      </c>
      <c r="F26" s="636">
        <v>455400</v>
      </c>
      <c r="G26" s="634"/>
      <c r="H26" s="635">
        <v>455400</v>
      </c>
      <c r="I26" s="637">
        <v>100</v>
      </c>
      <c r="J26" s="635">
        <f>E26-H26</f>
        <v>0</v>
      </c>
      <c r="K26" s="637">
        <v>0</v>
      </c>
      <c r="L26" s="646"/>
    </row>
    <row r="27" spans="1:12" ht="18" thickBot="1">
      <c r="A27" s="639">
        <v>22</v>
      </c>
      <c r="B27" s="633" t="s">
        <v>1078</v>
      </c>
      <c r="C27" s="633" t="s">
        <v>1079</v>
      </c>
      <c r="D27" s="634"/>
      <c r="E27" s="635">
        <v>455400</v>
      </c>
      <c r="F27" s="636">
        <v>455400</v>
      </c>
      <c r="G27" s="637"/>
      <c r="H27" s="637">
        <v>455400</v>
      </c>
      <c r="I27" s="637">
        <v>100</v>
      </c>
      <c r="J27" s="635">
        <f>E27-H27</f>
        <v>0</v>
      </c>
      <c r="K27" s="637">
        <v>0</v>
      </c>
      <c r="L27" s="646"/>
    </row>
    <row r="28" spans="1:12" ht="18" thickBot="1">
      <c r="A28" s="632">
        <v>23</v>
      </c>
      <c r="B28" s="633" t="s">
        <v>1080</v>
      </c>
      <c r="C28" s="633" t="s">
        <v>1079</v>
      </c>
      <c r="D28" s="634"/>
      <c r="E28" s="635">
        <v>455400</v>
      </c>
      <c r="F28" s="636">
        <v>455400</v>
      </c>
      <c r="G28" s="637"/>
      <c r="H28" s="637">
        <v>455400</v>
      </c>
      <c r="I28" s="637">
        <v>100</v>
      </c>
      <c r="J28" s="635">
        <f>E28-H28</f>
        <v>0</v>
      </c>
      <c r="K28" s="637">
        <v>0</v>
      </c>
      <c r="L28" s="646"/>
    </row>
    <row r="29" spans="1:12" ht="18" thickBot="1">
      <c r="A29" s="639">
        <v>24</v>
      </c>
      <c r="B29" s="633" t="s">
        <v>1221</v>
      </c>
      <c r="C29" s="633" t="s">
        <v>1079</v>
      </c>
      <c r="D29" s="634"/>
      <c r="E29" s="635">
        <v>455400</v>
      </c>
      <c r="F29" s="636">
        <v>455400</v>
      </c>
      <c r="G29" s="637"/>
      <c r="H29" s="637">
        <v>455400</v>
      </c>
      <c r="I29" s="637">
        <v>100</v>
      </c>
      <c r="J29" s="635">
        <f>E29-H29</f>
        <v>0</v>
      </c>
      <c r="K29" s="637">
        <v>0</v>
      </c>
      <c r="L29" s="646"/>
    </row>
    <row r="30" spans="1:12" ht="18" thickBot="1">
      <c r="A30" s="632">
        <v>25</v>
      </c>
      <c r="B30" s="633" t="s">
        <v>1082</v>
      </c>
      <c r="C30" s="633" t="s">
        <v>1218</v>
      </c>
      <c r="D30" s="633"/>
      <c r="E30" s="635">
        <v>455400</v>
      </c>
      <c r="F30" s="636">
        <v>455400</v>
      </c>
      <c r="G30" s="634"/>
      <c r="H30" s="634"/>
      <c r="I30" s="633"/>
      <c r="J30" s="635">
        <f>E30-G30</f>
        <v>455400</v>
      </c>
      <c r="K30" s="637">
        <v>0</v>
      </c>
      <c r="L30" s="646"/>
    </row>
    <row r="31" spans="1:13" ht="18" thickBot="1">
      <c r="A31" s="639">
        <v>26</v>
      </c>
      <c r="B31" s="633" t="s">
        <v>1083</v>
      </c>
      <c r="C31" s="633" t="s">
        <v>1219</v>
      </c>
      <c r="D31" s="633"/>
      <c r="E31" s="635">
        <v>455400</v>
      </c>
      <c r="F31" s="636">
        <v>455400</v>
      </c>
      <c r="G31" s="634"/>
      <c r="H31" s="634"/>
      <c r="I31" s="633"/>
      <c r="J31" s="635">
        <f>E31-G31</f>
        <v>455400</v>
      </c>
      <c r="K31" s="637">
        <v>0</v>
      </c>
      <c r="L31" s="646"/>
      <c r="M31" s="633"/>
    </row>
    <row r="32" spans="1:12" ht="18" thickBot="1">
      <c r="A32" s="632">
        <v>27</v>
      </c>
      <c r="B32" s="633" t="s">
        <v>1084</v>
      </c>
      <c r="C32" s="633" t="s">
        <v>1218</v>
      </c>
      <c r="D32" s="633"/>
      <c r="E32" s="635">
        <v>455400</v>
      </c>
      <c r="F32" s="636">
        <v>455400</v>
      </c>
      <c r="G32" s="634"/>
      <c r="H32" s="634"/>
      <c r="I32" s="633"/>
      <c r="J32" s="635">
        <f>E32-G32</f>
        <v>455400</v>
      </c>
      <c r="K32" s="637">
        <v>0</v>
      </c>
      <c r="L32" s="646"/>
    </row>
    <row r="33" spans="1:12" ht="47.25" customHeight="1" thickBot="1">
      <c r="A33" s="639">
        <v>28</v>
      </c>
      <c r="B33" s="633" t="s">
        <v>1085</v>
      </c>
      <c r="C33" s="633" t="s">
        <v>1228</v>
      </c>
      <c r="D33" s="648"/>
      <c r="E33" s="635">
        <v>4529200</v>
      </c>
      <c r="F33" s="636">
        <v>4510402</v>
      </c>
      <c r="G33" s="634"/>
      <c r="H33" s="635">
        <v>278200</v>
      </c>
      <c r="I33" s="633"/>
      <c r="J33" s="635">
        <f>F33-H33</f>
        <v>4232202</v>
      </c>
      <c r="K33" s="654">
        <f>E33-F33</f>
        <v>18798</v>
      </c>
      <c r="L33" s="647" t="s">
        <v>1249</v>
      </c>
    </row>
    <row r="34" spans="1:12" ht="30.75" customHeight="1" thickBot="1">
      <c r="A34" s="641">
        <v>29</v>
      </c>
      <c r="B34" s="633" t="s">
        <v>1224</v>
      </c>
      <c r="C34" s="633" t="s">
        <v>1231</v>
      </c>
      <c r="D34" s="648"/>
      <c r="E34" s="635">
        <v>3856000</v>
      </c>
      <c r="F34" s="635">
        <v>3850000</v>
      </c>
      <c r="G34" s="634"/>
      <c r="H34" s="635">
        <v>171200</v>
      </c>
      <c r="I34" s="633"/>
      <c r="J34" s="635">
        <f>F34-H34</f>
        <v>3678800</v>
      </c>
      <c r="K34" s="654">
        <f>E34-F34</f>
        <v>6000</v>
      </c>
      <c r="L34" s="649" t="s">
        <v>1249</v>
      </c>
    </row>
    <row r="35" spans="1:12" ht="18" thickBot="1">
      <c r="A35" s="632"/>
      <c r="B35" s="653" t="s">
        <v>1227</v>
      </c>
      <c r="C35" s="634"/>
      <c r="D35" s="634"/>
      <c r="E35" s="642"/>
      <c r="F35" s="640"/>
      <c r="G35" s="634"/>
      <c r="H35" s="634"/>
      <c r="I35" s="633"/>
      <c r="J35" s="634"/>
      <c r="K35" s="633"/>
      <c r="L35" s="646"/>
    </row>
    <row r="36" spans="1:12" ht="18" thickBot="1">
      <c r="A36" s="632">
        <v>1</v>
      </c>
      <c r="B36" s="633" t="s">
        <v>1089</v>
      </c>
      <c r="C36" s="633" t="s">
        <v>1090</v>
      </c>
      <c r="D36" s="633" t="s">
        <v>1091</v>
      </c>
      <c r="E36" s="635">
        <v>3987700</v>
      </c>
      <c r="F36" s="636">
        <v>3300000</v>
      </c>
      <c r="G36" s="634"/>
      <c r="H36" s="634"/>
      <c r="I36" s="633"/>
      <c r="J36" s="638">
        <v>3300000</v>
      </c>
      <c r="K36" s="638">
        <v>687700</v>
      </c>
      <c r="L36" s="646"/>
    </row>
    <row r="37" spans="1:12" ht="18" thickBot="1">
      <c r="A37" s="639"/>
      <c r="B37" s="633" t="s">
        <v>1092</v>
      </c>
      <c r="C37" s="633" t="s">
        <v>1093</v>
      </c>
      <c r="D37" s="634"/>
      <c r="E37" s="642"/>
      <c r="F37" s="640"/>
      <c r="G37" s="638">
        <v>660000</v>
      </c>
      <c r="H37" s="634"/>
      <c r="I37" s="633"/>
      <c r="J37" s="633"/>
      <c r="K37" s="634"/>
      <c r="L37" s="646"/>
    </row>
    <row r="38" spans="1:12" ht="18" thickBot="1">
      <c r="A38" s="639"/>
      <c r="B38" s="633" t="s">
        <v>1094</v>
      </c>
      <c r="C38" s="633" t="s">
        <v>1095</v>
      </c>
      <c r="D38" s="634"/>
      <c r="E38" s="642"/>
      <c r="F38" s="640"/>
      <c r="G38" s="638">
        <v>660000</v>
      </c>
      <c r="H38" s="634"/>
      <c r="I38" s="633"/>
      <c r="J38" s="633"/>
      <c r="K38" s="634"/>
      <c r="L38" s="646"/>
    </row>
    <row r="39" spans="1:12" ht="18" thickBot="1">
      <c r="A39" s="639"/>
      <c r="B39" s="633" t="s">
        <v>1096</v>
      </c>
      <c r="C39" s="633" t="s">
        <v>1097</v>
      </c>
      <c r="D39" s="634"/>
      <c r="E39" s="642"/>
      <c r="F39" s="640"/>
      <c r="G39" s="638">
        <v>990000</v>
      </c>
      <c r="H39" s="634"/>
      <c r="I39" s="633"/>
      <c r="J39" s="633"/>
      <c r="K39" s="634"/>
      <c r="L39" s="646"/>
    </row>
    <row r="40" spans="1:12" ht="18" thickBot="1">
      <c r="A40" s="639"/>
      <c r="B40" s="633" t="s">
        <v>1098</v>
      </c>
      <c r="C40" s="633" t="s">
        <v>1099</v>
      </c>
      <c r="D40" s="634"/>
      <c r="E40" s="642"/>
      <c r="F40" s="640"/>
      <c r="G40" s="638">
        <v>990000</v>
      </c>
      <c r="H40" s="634"/>
      <c r="I40" s="633"/>
      <c r="J40" s="633"/>
      <c r="K40" s="634"/>
      <c r="L40" s="646"/>
    </row>
    <row r="41" spans="1:12" ht="18" thickBot="1">
      <c r="A41" s="639">
        <v>2</v>
      </c>
      <c r="B41" s="633" t="s">
        <v>1100</v>
      </c>
      <c r="C41" s="633" t="s">
        <v>1090</v>
      </c>
      <c r="D41" s="633" t="s">
        <v>1091</v>
      </c>
      <c r="E41" s="635">
        <v>3987700</v>
      </c>
      <c r="F41" s="636">
        <v>3325000</v>
      </c>
      <c r="G41" s="634"/>
      <c r="H41" s="634"/>
      <c r="I41" s="633"/>
      <c r="J41" s="638">
        <v>3325000</v>
      </c>
      <c r="K41" s="638">
        <v>662700</v>
      </c>
      <c r="L41" s="634"/>
    </row>
    <row r="42" spans="1:12" ht="18" thickBot="1">
      <c r="A42" s="639"/>
      <c r="B42" s="633" t="s">
        <v>1092</v>
      </c>
      <c r="C42" s="633" t="s">
        <v>1093</v>
      </c>
      <c r="D42" s="634"/>
      <c r="E42" s="642"/>
      <c r="F42" s="640"/>
      <c r="G42" s="638">
        <v>665000</v>
      </c>
      <c r="H42" s="634"/>
      <c r="I42" s="633"/>
      <c r="J42" s="633"/>
      <c r="K42" s="634"/>
      <c r="L42" s="634"/>
    </row>
    <row r="43" spans="1:12" ht="18" thickBot="1">
      <c r="A43" s="639"/>
      <c r="B43" s="633" t="s">
        <v>1094</v>
      </c>
      <c r="C43" s="633" t="s">
        <v>1095</v>
      </c>
      <c r="D43" s="634"/>
      <c r="E43" s="642"/>
      <c r="F43" s="640"/>
      <c r="G43" s="638">
        <v>665000</v>
      </c>
      <c r="H43" s="634"/>
      <c r="I43" s="633"/>
      <c r="J43" s="633"/>
      <c r="K43" s="634"/>
      <c r="L43" s="634"/>
    </row>
    <row r="44" spans="1:12" ht="18" thickBot="1">
      <c r="A44" s="639"/>
      <c r="B44" s="633" t="s">
        <v>1096</v>
      </c>
      <c r="C44" s="633" t="s">
        <v>1097</v>
      </c>
      <c r="D44" s="634"/>
      <c r="E44" s="642"/>
      <c r="F44" s="640"/>
      <c r="G44" s="638">
        <v>997500</v>
      </c>
      <c r="H44" s="634"/>
      <c r="I44" s="633"/>
      <c r="J44" s="633"/>
      <c r="K44" s="634"/>
      <c r="L44" s="634"/>
    </row>
    <row r="45" spans="1:12" ht="18" thickBot="1">
      <c r="A45" s="632"/>
      <c r="B45" s="633" t="s">
        <v>1098</v>
      </c>
      <c r="C45" s="633" t="s">
        <v>1099</v>
      </c>
      <c r="D45" s="634"/>
      <c r="E45" s="642"/>
      <c r="F45" s="640"/>
      <c r="G45" s="638">
        <v>997500</v>
      </c>
      <c r="H45" s="634"/>
      <c r="I45" s="633"/>
      <c r="J45" s="633"/>
      <c r="K45" s="634"/>
      <c r="L45" s="634"/>
    </row>
    <row r="46" spans="1:12" ht="18" thickBot="1">
      <c r="A46" s="632">
        <v>3</v>
      </c>
      <c r="B46" s="633" t="s">
        <v>1101</v>
      </c>
      <c r="C46" s="633" t="s">
        <v>1102</v>
      </c>
      <c r="D46" s="633" t="s">
        <v>1091</v>
      </c>
      <c r="E46" s="635">
        <v>3987700</v>
      </c>
      <c r="F46" s="636">
        <v>3329479.83</v>
      </c>
      <c r="G46" s="634"/>
      <c r="H46" s="634"/>
      <c r="I46" s="633"/>
      <c r="J46" s="643">
        <v>3329479.83</v>
      </c>
      <c r="K46" s="643">
        <v>658220.17</v>
      </c>
      <c r="L46" s="634"/>
    </row>
    <row r="47" spans="1:12" ht="18" thickBot="1">
      <c r="A47" s="639"/>
      <c r="B47" s="633" t="s">
        <v>1092</v>
      </c>
      <c r="C47" s="633" t="s">
        <v>1103</v>
      </c>
      <c r="D47" s="634"/>
      <c r="E47" s="642"/>
      <c r="F47" s="640"/>
      <c r="G47" s="643">
        <v>615895.97</v>
      </c>
      <c r="H47" s="634"/>
      <c r="I47" s="633"/>
      <c r="J47" s="633"/>
      <c r="K47" s="634"/>
      <c r="L47" s="634"/>
    </row>
    <row r="48" spans="1:12" ht="18" thickBot="1">
      <c r="A48" s="639"/>
      <c r="B48" s="633" t="s">
        <v>1094</v>
      </c>
      <c r="C48" s="633" t="s">
        <v>1104</v>
      </c>
      <c r="D48" s="634"/>
      <c r="E48" s="642"/>
      <c r="F48" s="640"/>
      <c r="G48" s="643">
        <v>615895.97</v>
      </c>
      <c r="H48" s="634"/>
      <c r="I48" s="633"/>
      <c r="J48" s="633"/>
      <c r="K48" s="634"/>
      <c r="L48" s="634"/>
    </row>
    <row r="49" spans="1:12" ht="18" thickBot="1">
      <c r="A49" s="639"/>
      <c r="B49" s="633" t="s">
        <v>1096</v>
      </c>
      <c r="C49" s="633" t="s">
        <v>1105</v>
      </c>
      <c r="D49" s="634"/>
      <c r="E49" s="642"/>
      <c r="F49" s="640"/>
      <c r="G49" s="643">
        <v>998843.95</v>
      </c>
      <c r="H49" s="634"/>
      <c r="I49" s="633"/>
      <c r="J49" s="633"/>
      <c r="K49" s="634"/>
      <c r="L49" s="634"/>
    </row>
    <row r="50" spans="1:12" ht="18" thickBot="1">
      <c r="A50" s="639"/>
      <c r="B50" s="633" t="s">
        <v>1098</v>
      </c>
      <c r="C50" s="633" t="s">
        <v>1106</v>
      </c>
      <c r="D50" s="634"/>
      <c r="E50" s="642"/>
      <c r="F50" s="640"/>
      <c r="G50" s="643">
        <v>998843.94</v>
      </c>
      <c r="H50" s="634"/>
      <c r="I50" s="633"/>
      <c r="J50" s="633"/>
      <c r="K50" s="634"/>
      <c r="L50" s="634"/>
    </row>
    <row r="51" spans="1:12" ht="18" thickBot="1">
      <c r="A51" s="639">
        <v>4</v>
      </c>
      <c r="B51" s="633" t="s">
        <v>1107</v>
      </c>
      <c r="C51" s="633" t="s">
        <v>1090</v>
      </c>
      <c r="D51" s="633" t="s">
        <v>1091</v>
      </c>
      <c r="E51" s="635">
        <v>3987700</v>
      </c>
      <c r="F51" s="636">
        <v>3098500</v>
      </c>
      <c r="G51" s="634"/>
      <c r="H51" s="634"/>
      <c r="I51" s="633"/>
      <c r="J51" s="638">
        <f>F51-J52-J53</f>
        <v>3098500</v>
      </c>
      <c r="K51" s="638">
        <v>889200</v>
      </c>
      <c r="L51" s="634"/>
    </row>
    <row r="52" spans="1:12" ht="18" thickBot="1">
      <c r="A52" s="639"/>
      <c r="B52" s="633" t="s">
        <v>1092</v>
      </c>
      <c r="C52" s="633" t="s">
        <v>1093</v>
      </c>
      <c r="D52" s="634"/>
      <c r="E52" s="642"/>
      <c r="F52" s="640"/>
      <c r="G52" s="638">
        <v>619700</v>
      </c>
      <c r="H52" s="636">
        <v>596029.81</v>
      </c>
      <c r="I52" s="633"/>
      <c r="J52" s="636"/>
      <c r="K52" s="636">
        <v>23670.19</v>
      </c>
      <c r="L52" s="649" t="s">
        <v>599</v>
      </c>
    </row>
    <row r="53" spans="1:12" ht="18" thickBot="1">
      <c r="A53" s="639"/>
      <c r="B53" s="633" t="s">
        <v>1094</v>
      </c>
      <c r="C53" s="633" t="s">
        <v>1095</v>
      </c>
      <c r="D53" s="634"/>
      <c r="E53" s="642"/>
      <c r="F53" s="640"/>
      <c r="G53" s="638">
        <v>619700</v>
      </c>
      <c r="H53" s="638">
        <v>619700</v>
      </c>
      <c r="I53" s="633"/>
      <c r="J53" s="638"/>
      <c r="K53" s="634"/>
      <c r="L53" s="634"/>
    </row>
    <row r="54" spans="1:12" ht="18" thickBot="1">
      <c r="A54" s="639"/>
      <c r="B54" s="633" t="s">
        <v>1096</v>
      </c>
      <c r="C54" s="633" t="s">
        <v>1097</v>
      </c>
      <c r="D54" s="634"/>
      <c r="E54" s="642"/>
      <c r="F54" s="640"/>
      <c r="G54" s="638">
        <v>929550</v>
      </c>
      <c r="H54" s="634"/>
      <c r="I54" s="633"/>
      <c r="J54" s="633"/>
      <c r="K54" s="634"/>
      <c r="L54" s="634"/>
    </row>
    <row r="55" spans="1:12" ht="18" thickBot="1">
      <c r="A55" s="632"/>
      <c r="B55" s="633" t="s">
        <v>1098</v>
      </c>
      <c r="C55" s="633" t="s">
        <v>1099</v>
      </c>
      <c r="D55" s="634"/>
      <c r="E55" s="642"/>
      <c r="F55" s="640"/>
      <c r="G55" s="638">
        <v>929550</v>
      </c>
      <c r="H55" s="634"/>
      <c r="I55" s="633"/>
      <c r="J55" s="633"/>
      <c r="K55" s="634"/>
      <c r="L55" s="634"/>
    </row>
    <row r="56" spans="1:12" ht="18" thickBot="1">
      <c r="A56" s="632">
        <v>5</v>
      </c>
      <c r="B56" s="633" t="s">
        <v>1108</v>
      </c>
      <c r="C56" s="633" t="s">
        <v>1090</v>
      </c>
      <c r="D56" s="633" t="s">
        <v>1091</v>
      </c>
      <c r="E56" s="635">
        <v>3987700</v>
      </c>
      <c r="F56" s="636">
        <v>3160000</v>
      </c>
      <c r="G56" s="634"/>
      <c r="H56" s="634"/>
      <c r="I56" s="633"/>
      <c r="J56" s="638">
        <v>3160000</v>
      </c>
      <c r="K56" s="638">
        <v>827700</v>
      </c>
      <c r="L56" s="634"/>
    </row>
    <row r="57" spans="1:12" ht="18" thickBot="1">
      <c r="A57" s="639"/>
      <c r="B57" s="633" t="s">
        <v>1092</v>
      </c>
      <c r="C57" s="633" t="s">
        <v>1093</v>
      </c>
      <c r="D57" s="634"/>
      <c r="E57" s="642"/>
      <c r="F57" s="640"/>
      <c r="G57" s="638">
        <v>632000</v>
      </c>
      <c r="H57" s="634"/>
      <c r="I57" s="633"/>
      <c r="J57" s="633"/>
      <c r="K57" s="634"/>
      <c r="L57" s="634"/>
    </row>
    <row r="58" spans="1:12" ht="18" thickBot="1">
      <c r="A58" s="639"/>
      <c r="B58" s="633" t="s">
        <v>1094</v>
      </c>
      <c r="C58" s="633" t="s">
        <v>1095</v>
      </c>
      <c r="D58" s="634"/>
      <c r="E58" s="642"/>
      <c r="F58" s="640"/>
      <c r="G58" s="638">
        <v>632000</v>
      </c>
      <c r="H58" s="634"/>
      <c r="I58" s="633"/>
      <c r="J58" s="633"/>
      <c r="K58" s="634"/>
      <c r="L58" s="634"/>
    </row>
    <row r="59" spans="1:12" ht="18" thickBot="1">
      <c r="A59" s="639"/>
      <c r="B59" s="633" t="s">
        <v>1096</v>
      </c>
      <c r="C59" s="633" t="s">
        <v>1097</v>
      </c>
      <c r="D59" s="634"/>
      <c r="E59" s="642"/>
      <c r="F59" s="640"/>
      <c r="G59" s="638">
        <v>948000</v>
      </c>
      <c r="H59" s="634"/>
      <c r="I59" s="633"/>
      <c r="J59" s="633"/>
      <c r="K59" s="634"/>
      <c r="L59" s="634"/>
    </row>
    <row r="60" spans="1:12" ht="18" thickBot="1">
      <c r="A60" s="639"/>
      <c r="B60" s="633" t="s">
        <v>1098</v>
      </c>
      <c r="C60" s="633" t="s">
        <v>1099</v>
      </c>
      <c r="D60" s="634"/>
      <c r="E60" s="642"/>
      <c r="F60" s="640"/>
      <c r="G60" s="638">
        <v>948000</v>
      </c>
      <c r="H60" s="634"/>
      <c r="I60" s="633"/>
      <c r="J60" s="633"/>
      <c r="K60" s="634"/>
      <c r="L60" s="634"/>
    </row>
    <row r="61" spans="1:12" ht="18" thickBot="1">
      <c r="A61" s="639">
        <v>6</v>
      </c>
      <c r="B61" s="633" t="s">
        <v>1109</v>
      </c>
      <c r="C61" s="633" t="s">
        <v>1090</v>
      </c>
      <c r="D61" s="633" t="s">
        <v>1091</v>
      </c>
      <c r="E61" s="635">
        <v>3987700</v>
      </c>
      <c r="F61" s="636">
        <v>3325000</v>
      </c>
      <c r="G61" s="634"/>
      <c r="H61" s="634"/>
      <c r="I61" s="633"/>
      <c r="J61" s="638">
        <v>3325000</v>
      </c>
      <c r="K61" s="638">
        <v>662700</v>
      </c>
      <c r="L61" s="634"/>
    </row>
    <row r="62" spans="1:12" ht="18" thickBot="1">
      <c r="A62" s="639"/>
      <c r="B62" s="633" t="s">
        <v>1092</v>
      </c>
      <c r="C62" s="633" t="s">
        <v>1093</v>
      </c>
      <c r="D62" s="634"/>
      <c r="E62" s="642"/>
      <c r="F62" s="640"/>
      <c r="G62" s="638">
        <v>665000</v>
      </c>
      <c r="H62" s="634"/>
      <c r="I62" s="633"/>
      <c r="J62" s="633"/>
      <c r="K62" s="634"/>
      <c r="L62" s="634"/>
    </row>
    <row r="63" spans="1:12" ht="18" thickBot="1">
      <c r="A63" s="639"/>
      <c r="B63" s="633" t="s">
        <v>1094</v>
      </c>
      <c r="C63" s="633" t="s">
        <v>1095</v>
      </c>
      <c r="D63" s="634"/>
      <c r="E63" s="642"/>
      <c r="F63" s="640"/>
      <c r="G63" s="638">
        <v>665000</v>
      </c>
      <c r="H63" s="634"/>
      <c r="I63" s="633"/>
      <c r="J63" s="633"/>
      <c r="K63" s="634"/>
      <c r="L63" s="634"/>
    </row>
    <row r="64" spans="1:12" ht="18" thickBot="1">
      <c r="A64" s="639"/>
      <c r="B64" s="633" t="s">
        <v>1096</v>
      </c>
      <c r="C64" s="633" t="s">
        <v>1097</v>
      </c>
      <c r="D64" s="634"/>
      <c r="E64" s="642"/>
      <c r="F64" s="640"/>
      <c r="G64" s="638">
        <v>997500</v>
      </c>
      <c r="H64" s="634"/>
      <c r="I64" s="633"/>
      <c r="J64" s="633"/>
      <c r="K64" s="634"/>
      <c r="L64" s="634"/>
    </row>
    <row r="65" spans="1:12" ht="18" thickBot="1">
      <c r="A65" s="632"/>
      <c r="B65" s="633" t="s">
        <v>1098</v>
      </c>
      <c r="C65" s="633" t="s">
        <v>1099</v>
      </c>
      <c r="D65" s="634"/>
      <c r="E65" s="642"/>
      <c r="F65" s="640"/>
      <c r="G65" s="638">
        <v>997500</v>
      </c>
      <c r="H65" s="634"/>
      <c r="I65" s="633"/>
      <c r="J65" s="633"/>
      <c r="K65" s="634"/>
      <c r="L65" s="634"/>
    </row>
    <row r="66" spans="1:12" ht="18" thickBot="1">
      <c r="A66" s="632">
        <v>7</v>
      </c>
      <c r="B66" s="633" t="s">
        <v>1110</v>
      </c>
      <c r="C66" s="633" t="s">
        <v>1111</v>
      </c>
      <c r="D66" s="633" t="s">
        <v>1091</v>
      </c>
      <c r="E66" s="635">
        <v>3987700</v>
      </c>
      <c r="F66" s="636">
        <v>3098500</v>
      </c>
      <c r="G66" s="634"/>
      <c r="H66" s="634"/>
      <c r="I66" s="633"/>
      <c r="J66" s="638">
        <v>3098500</v>
      </c>
      <c r="K66" s="638">
        <v>889200</v>
      </c>
      <c r="L66" s="634"/>
    </row>
    <row r="67" spans="1:12" ht="18" thickBot="1">
      <c r="A67" s="639"/>
      <c r="B67" s="633" t="s">
        <v>1092</v>
      </c>
      <c r="C67" s="633" t="s">
        <v>1112</v>
      </c>
      <c r="D67" s="634"/>
      <c r="E67" s="642"/>
      <c r="F67" s="640"/>
      <c r="G67" s="638">
        <v>619700</v>
      </c>
      <c r="H67" s="634"/>
      <c r="I67" s="633"/>
      <c r="J67" s="633"/>
      <c r="K67" s="634"/>
      <c r="L67" s="634"/>
    </row>
    <row r="68" spans="1:12" ht="18" thickBot="1">
      <c r="A68" s="639"/>
      <c r="B68" s="633" t="s">
        <v>1094</v>
      </c>
      <c r="C68" s="633" t="s">
        <v>1113</v>
      </c>
      <c r="D68" s="634"/>
      <c r="E68" s="642"/>
      <c r="F68" s="640"/>
      <c r="G68" s="638">
        <v>619700</v>
      </c>
      <c r="H68" s="634"/>
      <c r="I68" s="633"/>
      <c r="J68" s="633"/>
      <c r="K68" s="634"/>
      <c r="L68" s="634"/>
    </row>
    <row r="69" spans="1:12" ht="18" thickBot="1">
      <c r="A69" s="639"/>
      <c r="B69" s="633" t="s">
        <v>1096</v>
      </c>
      <c r="C69" s="633" t="s">
        <v>1114</v>
      </c>
      <c r="D69" s="634"/>
      <c r="E69" s="642"/>
      <c r="F69" s="640"/>
      <c r="G69" s="638">
        <v>929550</v>
      </c>
      <c r="H69" s="634"/>
      <c r="I69" s="633"/>
      <c r="J69" s="633"/>
      <c r="K69" s="634"/>
      <c r="L69" s="634"/>
    </row>
    <row r="70" spans="1:12" ht="18" thickBot="1">
      <c r="A70" s="639"/>
      <c r="B70" s="633" t="s">
        <v>1098</v>
      </c>
      <c r="C70" s="633" t="s">
        <v>1115</v>
      </c>
      <c r="D70" s="634"/>
      <c r="E70" s="642"/>
      <c r="F70" s="640"/>
      <c r="G70" s="638">
        <v>929550</v>
      </c>
      <c r="H70" s="634"/>
      <c r="I70" s="633"/>
      <c r="J70" s="633"/>
      <c r="K70" s="634"/>
      <c r="L70" s="634"/>
    </row>
    <row r="71" spans="1:12" ht="18" thickBot="1">
      <c r="A71" s="639">
        <v>8</v>
      </c>
      <c r="B71" s="633" t="s">
        <v>1116</v>
      </c>
      <c r="C71" s="633" t="s">
        <v>1117</v>
      </c>
      <c r="D71" s="633" t="s">
        <v>1091</v>
      </c>
      <c r="E71" s="635">
        <v>3987700</v>
      </c>
      <c r="F71" s="636">
        <v>3230000</v>
      </c>
      <c r="G71" s="634"/>
      <c r="H71" s="634"/>
      <c r="I71" s="633"/>
      <c r="J71" s="638">
        <v>3230000</v>
      </c>
      <c r="K71" s="638">
        <v>757700</v>
      </c>
      <c r="L71" s="634"/>
    </row>
    <row r="72" spans="1:12" ht="18" thickBot="1">
      <c r="A72" s="639"/>
      <c r="B72" s="633" t="s">
        <v>1092</v>
      </c>
      <c r="C72" s="633" t="s">
        <v>1112</v>
      </c>
      <c r="D72" s="634"/>
      <c r="E72" s="642"/>
      <c r="F72" s="640"/>
      <c r="G72" s="638">
        <v>646000</v>
      </c>
      <c r="H72" s="634"/>
      <c r="I72" s="633"/>
      <c r="J72" s="633"/>
      <c r="K72" s="634"/>
      <c r="L72" s="634"/>
    </row>
    <row r="73" spans="1:12" ht="18" thickBot="1">
      <c r="A73" s="639"/>
      <c r="B73" s="633" t="s">
        <v>1094</v>
      </c>
      <c r="C73" s="633" t="s">
        <v>1113</v>
      </c>
      <c r="D73" s="634"/>
      <c r="E73" s="642"/>
      <c r="F73" s="640"/>
      <c r="G73" s="638">
        <v>646000</v>
      </c>
      <c r="H73" s="634"/>
      <c r="I73" s="633"/>
      <c r="J73" s="633"/>
      <c r="K73" s="634"/>
      <c r="L73" s="634"/>
    </row>
    <row r="74" spans="1:12" ht="18" thickBot="1">
      <c r="A74" s="639"/>
      <c r="B74" s="633" t="s">
        <v>1096</v>
      </c>
      <c r="C74" s="633" t="s">
        <v>1114</v>
      </c>
      <c r="D74" s="634"/>
      <c r="E74" s="642"/>
      <c r="F74" s="640"/>
      <c r="G74" s="638">
        <v>969000</v>
      </c>
      <c r="H74" s="634"/>
      <c r="I74" s="633"/>
      <c r="J74" s="633"/>
      <c r="K74" s="634"/>
      <c r="L74" s="634"/>
    </row>
    <row r="75" spans="1:12" ht="18" thickBot="1">
      <c r="A75" s="632"/>
      <c r="B75" s="633" t="s">
        <v>1098</v>
      </c>
      <c r="C75" s="633" t="s">
        <v>1115</v>
      </c>
      <c r="D75" s="634"/>
      <c r="E75" s="642"/>
      <c r="F75" s="640"/>
      <c r="G75" s="638">
        <v>969000</v>
      </c>
      <c r="H75" s="634"/>
      <c r="I75" s="633"/>
      <c r="J75" s="633"/>
      <c r="K75" s="634"/>
      <c r="L75" s="634"/>
    </row>
    <row r="76" spans="1:12" ht="18" thickBot="1">
      <c r="A76" s="632">
        <v>9</v>
      </c>
      <c r="B76" s="633" t="s">
        <v>1118</v>
      </c>
      <c r="C76" s="633" t="s">
        <v>1119</v>
      </c>
      <c r="D76" s="633" t="s">
        <v>1091</v>
      </c>
      <c r="E76" s="635">
        <v>3987700</v>
      </c>
      <c r="F76" s="636">
        <v>3191000</v>
      </c>
      <c r="G76" s="634"/>
      <c r="H76" s="634"/>
      <c r="I76" s="633"/>
      <c r="J76" s="638">
        <v>3191000</v>
      </c>
      <c r="K76" s="638">
        <v>796700</v>
      </c>
      <c r="L76" s="634"/>
    </row>
    <row r="77" spans="1:12" ht="18" thickBot="1">
      <c r="A77" s="639"/>
      <c r="B77" s="633" t="s">
        <v>1092</v>
      </c>
      <c r="C77" s="633" t="s">
        <v>1120</v>
      </c>
      <c r="D77" s="634"/>
      <c r="E77" s="642"/>
      <c r="F77" s="640"/>
      <c r="G77" s="638">
        <v>638200</v>
      </c>
      <c r="H77" s="634"/>
      <c r="I77" s="633"/>
      <c r="J77" s="633"/>
      <c r="K77" s="634"/>
      <c r="L77" s="634"/>
    </row>
    <row r="78" spans="1:12" ht="18" thickBot="1">
      <c r="A78" s="639"/>
      <c r="B78" s="633" t="s">
        <v>1094</v>
      </c>
      <c r="C78" s="633" t="s">
        <v>1121</v>
      </c>
      <c r="D78" s="634"/>
      <c r="E78" s="642"/>
      <c r="F78" s="640"/>
      <c r="G78" s="638">
        <v>638200</v>
      </c>
      <c r="H78" s="634"/>
      <c r="I78" s="633"/>
      <c r="J78" s="633"/>
      <c r="K78" s="634"/>
      <c r="L78" s="634"/>
    </row>
    <row r="79" spans="1:12" ht="18" thickBot="1">
      <c r="A79" s="639"/>
      <c r="B79" s="633" t="s">
        <v>1096</v>
      </c>
      <c r="C79" s="633" t="s">
        <v>1122</v>
      </c>
      <c r="D79" s="634"/>
      <c r="E79" s="642"/>
      <c r="F79" s="640"/>
      <c r="G79" s="638">
        <v>957300</v>
      </c>
      <c r="H79" s="634"/>
      <c r="I79" s="633"/>
      <c r="J79" s="633"/>
      <c r="K79" s="634"/>
      <c r="L79" s="634"/>
    </row>
    <row r="80" spans="1:12" ht="18" thickBot="1">
      <c r="A80" s="632"/>
      <c r="B80" s="633" t="s">
        <v>1098</v>
      </c>
      <c r="C80" s="633" t="s">
        <v>1123</v>
      </c>
      <c r="D80" s="634"/>
      <c r="E80" s="642"/>
      <c r="F80" s="640"/>
      <c r="G80" s="638">
        <v>957300</v>
      </c>
      <c r="H80" s="634"/>
      <c r="I80" s="633"/>
      <c r="J80" s="633"/>
      <c r="K80" s="634"/>
      <c r="L80" s="634"/>
    </row>
    <row r="81" spans="1:12" ht="18" thickBot="1">
      <c r="A81" s="632">
        <v>10</v>
      </c>
      <c r="B81" s="633" t="s">
        <v>1124</v>
      </c>
      <c r="C81" s="633" t="s">
        <v>1090</v>
      </c>
      <c r="D81" s="633" t="s">
        <v>1091</v>
      </c>
      <c r="E81" s="635">
        <v>3987700</v>
      </c>
      <c r="F81" s="636">
        <v>3425000</v>
      </c>
      <c r="G81" s="634"/>
      <c r="H81" s="634"/>
      <c r="I81" s="633"/>
      <c r="J81" s="638">
        <v>3425000</v>
      </c>
      <c r="K81" s="638">
        <v>562700</v>
      </c>
      <c r="L81" s="634"/>
    </row>
    <row r="82" spans="1:12" ht="18" thickBot="1">
      <c r="A82" s="639"/>
      <c r="B82" s="633" t="s">
        <v>1092</v>
      </c>
      <c r="C82" s="633" t="s">
        <v>1093</v>
      </c>
      <c r="D82" s="634"/>
      <c r="E82" s="642"/>
      <c r="F82" s="640"/>
      <c r="G82" s="638">
        <v>685000</v>
      </c>
      <c r="H82" s="634"/>
      <c r="I82" s="633"/>
      <c r="J82" s="633"/>
      <c r="K82" s="634"/>
      <c r="L82" s="634"/>
    </row>
    <row r="83" spans="1:12" ht="18" thickBot="1">
      <c r="A83" s="639"/>
      <c r="B83" s="633" t="s">
        <v>1094</v>
      </c>
      <c r="C83" s="633" t="s">
        <v>1095</v>
      </c>
      <c r="D83" s="634"/>
      <c r="E83" s="642"/>
      <c r="F83" s="640"/>
      <c r="G83" s="638">
        <v>685000</v>
      </c>
      <c r="H83" s="634"/>
      <c r="I83" s="633"/>
      <c r="J83" s="633"/>
      <c r="K83" s="634"/>
      <c r="L83" s="634"/>
    </row>
    <row r="84" spans="1:12" ht="18" thickBot="1">
      <c r="A84" s="639"/>
      <c r="B84" s="633" t="s">
        <v>1096</v>
      </c>
      <c r="C84" s="633" t="s">
        <v>1097</v>
      </c>
      <c r="D84" s="634"/>
      <c r="E84" s="642"/>
      <c r="F84" s="640"/>
      <c r="G84" s="638">
        <v>1027500</v>
      </c>
      <c r="H84" s="634"/>
      <c r="I84" s="633"/>
      <c r="J84" s="633"/>
      <c r="K84" s="634"/>
      <c r="L84" s="634"/>
    </row>
    <row r="85" spans="1:12" ht="18" thickBot="1">
      <c r="A85" s="632"/>
      <c r="B85" s="633" t="s">
        <v>1098</v>
      </c>
      <c r="C85" s="633" t="s">
        <v>1099</v>
      </c>
      <c r="D85" s="634"/>
      <c r="E85" s="642"/>
      <c r="F85" s="640"/>
      <c r="G85" s="638">
        <v>1027500</v>
      </c>
      <c r="H85" s="634"/>
      <c r="I85" s="633"/>
      <c r="J85" s="633"/>
      <c r="K85" s="634"/>
      <c r="L85" s="634"/>
    </row>
    <row r="86" spans="1:12" ht="18" thickBot="1">
      <c r="A86" s="632">
        <v>11</v>
      </c>
      <c r="B86" s="633" t="s">
        <v>1125</v>
      </c>
      <c r="C86" s="633" t="s">
        <v>1126</v>
      </c>
      <c r="D86" s="633" t="s">
        <v>1091</v>
      </c>
      <c r="E86" s="635">
        <v>5347900</v>
      </c>
      <c r="F86" s="636">
        <v>3850000</v>
      </c>
      <c r="G86" s="634"/>
      <c r="H86" s="634"/>
      <c r="I86" s="633"/>
      <c r="J86" s="638">
        <v>3850000</v>
      </c>
      <c r="K86" s="638">
        <v>1497900</v>
      </c>
      <c r="L86" s="634"/>
    </row>
    <row r="87" spans="1:12" ht="18" thickBot="1">
      <c r="A87" s="632"/>
      <c r="B87" s="633" t="s">
        <v>1092</v>
      </c>
      <c r="C87" s="633" t="s">
        <v>1127</v>
      </c>
      <c r="D87" s="634"/>
      <c r="E87" s="642"/>
      <c r="F87" s="640"/>
      <c r="G87" s="638">
        <v>770000</v>
      </c>
      <c r="H87" s="634"/>
      <c r="I87" s="633"/>
      <c r="J87" s="634"/>
      <c r="K87" s="634"/>
      <c r="L87" s="634"/>
    </row>
    <row r="88" spans="1:12" ht="18" thickBot="1">
      <c r="A88" s="632"/>
      <c r="B88" s="633" t="s">
        <v>1094</v>
      </c>
      <c r="C88" s="633" t="s">
        <v>1128</v>
      </c>
      <c r="D88" s="634"/>
      <c r="E88" s="642"/>
      <c r="F88" s="640"/>
      <c r="G88" s="638">
        <v>770000</v>
      </c>
      <c r="H88" s="634"/>
      <c r="I88" s="633"/>
      <c r="J88" s="634"/>
      <c r="K88" s="634"/>
      <c r="L88" s="634"/>
    </row>
    <row r="89" spans="1:12" ht="18" thickBot="1">
      <c r="A89" s="632"/>
      <c r="B89" s="633" t="s">
        <v>1096</v>
      </c>
      <c r="C89" s="633" t="s">
        <v>1129</v>
      </c>
      <c r="D89" s="634"/>
      <c r="E89" s="642"/>
      <c r="F89" s="640"/>
      <c r="G89" s="638">
        <v>1155000</v>
      </c>
      <c r="H89" s="634"/>
      <c r="I89" s="633"/>
      <c r="J89" s="634"/>
      <c r="K89" s="634"/>
      <c r="L89" s="634"/>
    </row>
    <row r="90" spans="1:12" ht="18" thickBot="1">
      <c r="A90" s="632"/>
      <c r="B90" s="633" t="s">
        <v>1098</v>
      </c>
      <c r="C90" s="633" t="s">
        <v>1130</v>
      </c>
      <c r="D90" s="634"/>
      <c r="E90" s="642"/>
      <c r="F90" s="640"/>
      <c r="G90" s="638">
        <v>1155000</v>
      </c>
      <c r="H90" s="634"/>
      <c r="I90" s="633"/>
      <c r="J90" s="634"/>
      <c r="K90" s="644"/>
      <c r="L90" s="644"/>
    </row>
    <row r="91" spans="11:12" ht="18" thickBot="1">
      <c r="K91" s="652">
        <f>SUM(K7:K89)</f>
        <v>9206588.36</v>
      </c>
      <c r="L91" s="645" t="s">
        <v>1222</v>
      </c>
    </row>
    <row r="93" spans="5:11" ht="17.25">
      <c r="E93" s="212">
        <f>SUM(E6:E90)</f>
        <v>66519990</v>
      </c>
      <c r="F93" s="212">
        <f aca="true" t="shared" si="0" ref="F93:K93">SUM(F6:F90)</f>
        <v>57337071.83</v>
      </c>
      <c r="G93" s="212"/>
      <c r="H93" s="57">
        <f t="shared" si="0"/>
        <v>12289719.81</v>
      </c>
      <c r="I93" s="212"/>
      <c r="J93" s="211">
        <f t="shared" si="0"/>
        <v>46263081.83</v>
      </c>
      <c r="K93" s="57">
        <f t="shared" si="0"/>
        <v>9206588.36</v>
      </c>
    </row>
    <row r="95" ht="17.25">
      <c r="K95" s="217"/>
    </row>
    <row r="96" ht="17.25">
      <c r="L96" s="655"/>
    </row>
    <row r="108" ht="17.25">
      <c r="J108" s="196">
        <v>171200</v>
      </c>
    </row>
    <row r="109" ht="17.25">
      <c r="J109" s="196">
        <v>3678800</v>
      </c>
    </row>
    <row r="110" ht="17.25">
      <c r="J110" s="196">
        <f>SUM(J108:J109)</f>
        <v>3850000</v>
      </c>
    </row>
  </sheetData>
  <sheetProtection/>
  <mergeCells count="11">
    <mergeCell ref="A1:K1"/>
    <mergeCell ref="A2:K2"/>
    <mergeCell ref="A3:K3"/>
    <mergeCell ref="A4:A5"/>
    <mergeCell ref="B4:B5"/>
    <mergeCell ref="E4:E5"/>
    <mergeCell ref="F4:F5"/>
    <mergeCell ref="H4:H5"/>
    <mergeCell ref="I4:I5"/>
    <mergeCell ref="J4:J5"/>
    <mergeCell ref="K4:K5"/>
  </mergeCells>
  <printOptions/>
  <pageMargins left="0.14" right="0.15748031496062992" top="0.41" bottom="0.45" header="0.1968503937007874" footer="0.1574803149606299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4"/>
  <sheetViews>
    <sheetView zoomScalePageLayoutView="0" workbookViewId="0" topLeftCell="A7">
      <selection activeCell="A2" sqref="A2:H2"/>
    </sheetView>
  </sheetViews>
  <sheetFormatPr defaultColWidth="9.140625" defaultRowHeight="12.75"/>
  <cols>
    <col min="1" max="1" width="7.28125" style="43" customWidth="1"/>
    <col min="2" max="2" width="7.8515625" style="43" bestFit="1" customWidth="1"/>
    <col min="3" max="3" width="30.421875" style="43" customWidth="1"/>
    <col min="4" max="4" width="10.7109375" style="43" customWidth="1"/>
    <col min="5" max="5" width="11.28125" style="43" customWidth="1"/>
    <col min="6" max="6" width="8.8515625" style="43" customWidth="1"/>
    <col min="7" max="7" width="11.00390625" style="43" customWidth="1"/>
    <col min="8" max="8" width="7.8515625" style="43" customWidth="1"/>
    <col min="9" max="9" width="9.140625" style="61" customWidth="1"/>
    <col min="10" max="10" width="9.140625" style="43" customWidth="1"/>
    <col min="11" max="11" width="14.00390625" style="52" customWidth="1"/>
    <col min="12" max="12" width="11.8515625" style="29" customWidth="1"/>
    <col min="13" max="13" width="11.28125" style="43" customWidth="1"/>
    <col min="14" max="14" width="11.00390625" style="43" customWidth="1"/>
    <col min="15" max="16384" width="9.140625" style="43" customWidth="1"/>
  </cols>
  <sheetData>
    <row r="1" spans="1:11" s="29" customFormat="1" ht="23.25">
      <c r="A1" s="659" t="s">
        <v>780</v>
      </c>
      <c r="B1" s="659"/>
      <c r="C1" s="659"/>
      <c r="D1" s="659"/>
      <c r="E1" s="659"/>
      <c r="F1" s="659"/>
      <c r="G1" s="659"/>
      <c r="H1" s="659"/>
      <c r="I1" s="61"/>
      <c r="K1" s="52"/>
    </row>
    <row r="2" spans="1:8" ht="23.25">
      <c r="A2" s="658" t="s">
        <v>1274</v>
      </c>
      <c r="B2" s="658"/>
      <c r="C2" s="658"/>
      <c r="D2" s="658"/>
      <c r="E2" s="658"/>
      <c r="F2" s="658"/>
      <c r="G2" s="658"/>
      <c r="H2" s="658"/>
    </row>
    <row r="3" spans="1:8" ht="23.25">
      <c r="A3" s="37" t="s">
        <v>402</v>
      </c>
      <c r="B3" s="37"/>
      <c r="C3" s="37"/>
      <c r="D3" s="37"/>
      <c r="E3" s="1" t="s">
        <v>54</v>
      </c>
      <c r="F3" s="37"/>
      <c r="G3" s="35" t="s">
        <v>434</v>
      </c>
      <c r="H3" s="472" t="s">
        <v>435</v>
      </c>
    </row>
    <row r="4" spans="1:8" ht="23.25">
      <c r="A4" s="40" t="s">
        <v>30</v>
      </c>
      <c r="B4" s="38" t="s">
        <v>16</v>
      </c>
      <c r="C4" s="40" t="s">
        <v>4</v>
      </c>
      <c r="D4" s="2" t="s">
        <v>29</v>
      </c>
      <c r="E4" s="2" t="s">
        <v>1</v>
      </c>
      <c r="F4" s="2" t="s">
        <v>85</v>
      </c>
      <c r="G4" s="3" t="s">
        <v>2</v>
      </c>
      <c r="H4" s="4" t="s">
        <v>3</v>
      </c>
    </row>
    <row r="5" spans="1:8" ht="23.25">
      <c r="A5" s="41"/>
      <c r="B5" s="39"/>
      <c r="C5" s="41"/>
      <c r="D5" s="5" t="s">
        <v>0</v>
      </c>
      <c r="E5" s="5"/>
      <c r="F5" s="5" t="s">
        <v>86</v>
      </c>
      <c r="G5" s="6"/>
      <c r="H5" s="7"/>
    </row>
    <row r="6" spans="1:8" ht="23.25">
      <c r="A6" s="355" t="s">
        <v>785</v>
      </c>
      <c r="B6" s="356" t="s">
        <v>800</v>
      </c>
      <c r="C6" s="8" t="s">
        <v>798</v>
      </c>
      <c r="D6" s="90"/>
      <c r="E6" s="90"/>
      <c r="F6" s="90"/>
      <c r="G6" s="358"/>
      <c r="H6" s="10"/>
    </row>
    <row r="7" spans="1:13" ht="23.25">
      <c r="A7" s="609"/>
      <c r="B7" s="356"/>
      <c r="C7" s="325" t="s">
        <v>799</v>
      </c>
      <c r="D7" s="310"/>
      <c r="E7" s="310"/>
      <c r="F7" s="359"/>
      <c r="G7" s="311"/>
      <c r="H7" s="10"/>
      <c r="M7" s="61"/>
    </row>
    <row r="8" spans="1:13" ht="23.25">
      <c r="A8" s="609" t="s">
        <v>901</v>
      </c>
      <c r="B8" s="356" t="s">
        <v>911</v>
      </c>
      <c r="C8" s="121" t="s">
        <v>801</v>
      </c>
      <c r="D8" s="310">
        <v>13000</v>
      </c>
      <c r="E8" s="310">
        <v>13000</v>
      </c>
      <c r="F8" s="359"/>
      <c r="G8" s="311">
        <f aca="true" t="shared" si="0" ref="G8:G28">D8-E8</f>
        <v>0</v>
      </c>
      <c r="H8" s="10"/>
      <c r="M8" s="61"/>
    </row>
    <row r="9" spans="1:13" ht="23.25">
      <c r="A9" s="319" t="s">
        <v>971</v>
      </c>
      <c r="B9" s="511" t="s">
        <v>976</v>
      </c>
      <c r="C9" s="121" t="s">
        <v>802</v>
      </c>
      <c r="D9" s="310">
        <v>13000</v>
      </c>
      <c r="E9" s="310">
        <v>13000</v>
      </c>
      <c r="F9" s="359"/>
      <c r="G9" s="311">
        <f t="shared" si="0"/>
        <v>0</v>
      </c>
      <c r="H9" s="10"/>
      <c r="M9" s="61"/>
    </row>
    <row r="10" spans="1:13" ht="23.25">
      <c r="A10" s="609"/>
      <c r="B10" s="356"/>
      <c r="C10" s="121"/>
      <c r="D10" s="310"/>
      <c r="E10" s="310"/>
      <c r="F10" s="359"/>
      <c r="G10" s="311"/>
      <c r="H10" s="10"/>
      <c r="M10" s="61"/>
    </row>
    <row r="11" spans="1:13" ht="23.25">
      <c r="A11" s="609"/>
      <c r="B11" s="356"/>
      <c r="C11" s="325" t="s">
        <v>803</v>
      </c>
      <c r="D11" s="310"/>
      <c r="E11" s="310"/>
      <c r="F11" s="359"/>
      <c r="G11" s="311">
        <f t="shared" si="0"/>
        <v>0</v>
      </c>
      <c r="H11" s="10"/>
      <c r="M11" s="61"/>
    </row>
    <row r="12" spans="1:13" ht="23.25">
      <c r="A12" s="609" t="s">
        <v>930</v>
      </c>
      <c r="B12" s="356" t="s">
        <v>941</v>
      </c>
      <c r="C12" s="121" t="s">
        <v>804</v>
      </c>
      <c r="D12" s="310">
        <v>12000</v>
      </c>
      <c r="E12" s="310">
        <v>12000</v>
      </c>
      <c r="F12" s="359"/>
      <c r="G12" s="311">
        <f t="shared" si="0"/>
        <v>0</v>
      </c>
      <c r="H12" s="10"/>
      <c r="M12" s="61"/>
    </row>
    <row r="13" spans="1:13" ht="23.25">
      <c r="A13" s="609"/>
      <c r="B13" s="356"/>
      <c r="C13" s="181"/>
      <c r="D13" s="310"/>
      <c r="E13" s="310"/>
      <c r="F13" s="474"/>
      <c r="G13" s="311"/>
      <c r="H13" s="10"/>
      <c r="M13" s="61"/>
    </row>
    <row r="14" spans="1:13" ht="23.25">
      <c r="A14" s="609"/>
      <c r="B14" s="356"/>
      <c r="C14" s="325" t="s">
        <v>805</v>
      </c>
      <c r="D14" s="310"/>
      <c r="E14" s="310"/>
      <c r="F14" s="474"/>
      <c r="G14" s="311"/>
      <c r="H14" s="10"/>
      <c r="M14" s="61"/>
    </row>
    <row r="15" spans="1:13" ht="23.25">
      <c r="A15" s="609" t="s">
        <v>886</v>
      </c>
      <c r="B15" s="356" t="s">
        <v>900</v>
      </c>
      <c r="C15" s="181" t="s">
        <v>186</v>
      </c>
      <c r="D15" s="310">
        <v>10360</v>
      </c>
      <c r="E15" s="310">
        <v>10360</v>
      </c>
      <c r="F15" s="474"/>
      <c r="G15" s="311">
        <f t="shared" si="0"/>
        <v>0</v>
      </c>
      <c r="H15" s="10"/>
      <c r="M15" s="61"/>
    </row>
    <row r="16" spans="1:13" ht="23.25">
      <c r="A16" s="609" t="s">
        <v>886</v>
      </c>
      <c r="B16" s="356" t="s">
        <v>890</v>
      </c>
      <c r="C16" s="181" t="s">
        <v>159</v>
      </c>
      <c r="D16" s="310">
        <v>7400</v>
      </c>
      <c r="E16" s="310">
        <v>7400</v>
      </c>
      <c r="F16" s="474"/>
      <c r="G16" s="311">
        <f t="shared" si="0"/>
        <v>0</v>
      </c>
      <c r="H16" s="10"/>
      <c r="M16" s="61"/>
    </row>
    <row r="17" spans="1:13" ht="23.25">
      <c r="A17" s="609" t="s">
        <v>901</v>
      </c>
      <c r="B17" s="356" t="s">
        <v>908</v>
      </c>
      <c r="C17" s="181" t="s">
        <v>806</v>
      </c>
      <c r="D17" s="310">
        <v>7400</v>
      </c>
      <c r="E17" s="310">
        <v>7400</v>
      </c>
      <c r="F17" s="474"/>
      <c r="G17" s="311">
        <f t="shared" si="0"/>
        <v>0</v>
      </c>
      <c r="H17" s="10"/>
      <c r="M17" s="61"/>
    </row>
    <row r="18" spans="1:13" ht="23.25">
      <c r="A18" s="609"/>
      <c r="B18" s="356"/>
      <c r="C18" s="181"/>
      <c r="D18" s="310"/>
      <c r="E18" s="310"/>
      <c r="F18" s="474"/>
      <c r="G18" s="311"/>
      <c r="H18" s="10"/>
      <c r="M18" s="61"/>
    </row>
    <row r="19" spans="1:13" ht="23.25">
      <c r="A19" s="609"/>
      <c r="B19" s="356"/>
      <c r="C19" s="325" t="s">
        <v>807</v>
      </c>
      <c r="D19" s="310"/>
      <c r="E19" s="310"/>
      <c r="F19" s="474"/>
      <c r="G19" s="311"/>
      <c r="H19" s="10"/>
      <c r="M19" s="61"/>
    </row>
    <row r="20" spans="1:13" ht="23.25">
      <c r="A20" s="609" t="s">
        <v>901</v>
      </c>
      <c r="B20" s="356" t="s">
        <v>916</v>
      </c>
      <c r="C20" s="181" t="s">
        <v>220</v>
      </c>
      <c r="D20" s="310">
        <v>15800</v>
      </c>
      <c r="E20" s="310">
        <v>15800</v>
      </c>
      <c r="F20" s="474"/>
      <c r="G20" s="311">
        <f t="shared" si="0"/>
        <v>0</v>
      </c>
      <c r="H20" s="10"/>
      <c r="M20" s="61"/>
    </row>
    <row r="21" spans="1:13" ht="23.25">
      <c r="A21" s="609" t="s">
        <v>930</v>
      </c>
      <c r="B21" s="356" t="s">
        <v>933</v>
      </c>
      <c r="C21" s="181" t="s">
        <v>808</v>
      </c>
      <c r="D21" s="310">
        <v>15800</v>
      </c>
      <c r="E21" s="310">
        <v>15800</v>
      </c>
      <c r="F21" s="474"/>
      <c r="G21" s="311">
        <f t="shared" si="0"/>
        <v>0</v>
      </c>
      <c r="H21" s="10"/>
      <c r="M21" s="61"/>
    </row>
    <row r="22" spans="1:13" ht="23.25">
      <c r="A22" s="609"/>
      <c r="B22" s="356"/>
      <c r="C22" s="181"/>
      <c r="D22" s="310"/>
      <c r="E22" s="310"/>
      <c r="F22" s="474"/>
      <c r="G22" s="311"/>
      <c r="H22" s="10"/>
      <c r="M22" s="61"/>
    </row>
    <row r="23" spans="1:13" ht="23.25">
      <c r="A23" s="609"/>
      <c r="B23" s="356"/>
      <c r="C23" s="325" t="s">
        <v>809</v>
      </c>
      <c r="D23" s="310"/>
      <c r="E23" s="310"/>
      <c r="F23" s="475"/>
      <c r="G23" s="311">
        <f t="shared" si="0"/>
        <v>0</v>
      </c>
      <c r="H23" s="10"/>
      <c r="M23" s="61"/>
    </row>
    <row r="24" spans="1:13" ht="23.25">
      <c r="A24" s="609" t="s">
        <v>955</v>
      </c>
      <c r="B24" s="356" t="s">
        <v>959</v>
      </c>
      <c r="C24" s="181" t="s">
        <v>804</v>
      </c>
      <c r="D24" s="310">
        <v>180000</v>
      </c>
      <c r="E24" s="310">
        <v>180000</v>
      </c>
      <c r="F24" s="474"/>
      <c r="G24" s="311">
        <f t="shared" si="0"/>
        <v>0</v>
      </c>
      <c r="H24" s="10"/>
      <c r="M24" s="61"/>
    </row>
    <row r="25" spans="1:13" ht="23.25">
      <c r="A25" s="609"/>
      <c r="B25" s="356"/>
      <c r="C25" s="121"/>
      <c r="D25" s="310"/>
      <c r="E25" s="310"/>
      <c r="F25" s="474"/>
      <c r="G25" s="311"/>
      <c r="H25" s="10"/>
      <c r="M25" s="61"/>
    </row>
    <row r="26" spans="1:13" ht="23.25">
      <c r="A26" s="609"/>
      <c r="B26" s="356"/>
      <c r="C26" s="325" t="s">
        <v>811</v>
      </c>
      <c r="D26" s="310"/>
      <c r="E26" s="310"/>
      <c r="F26" s="357"/>
      <c r="G26" s="311"/>
      <c r="H26" s="10"/>
      <c r="M26" s="61"/>
    </row>
    <row r="27" spans="1:13" ht="23.25">
      <c r="A27" s="319" t="s">
        <v>862</v>
      </c>
      <c r="B27" s="484" t="s">
        <v>867</v>
      </c>
      <c r="C27" s="309" t="s">
        <v>810</v>
      </c>
      <c r="D27" s="314">
        <v>154800</v>
      </c>
      <c r="E27" s="314">
        <v>154800</v>
      </c>
      <c r="F27" s="357"/>
      <c r="G27" s="311">
        <f t="shared" si="0"/>
        <v>0</v>
      </c>
      <c r="H27" s="10"/>
      <c r="M27" s="61"/>
    </row>
    <row r="28" spans="1:13" ht="23.25">
      <c r="A28" s="319" t="s">
        <v>971</v>
      </c>
      <c r="B28" s="511" t="s">
        <v>975</v>
      </c>
      <c r="C28" s="309" t="s">
        <v>806</v>
      </c>
      <c r="D28" s="314">
        <v>154800</v>
      </c>
      <c r="E28" s="314">
        <v>154800</v>
      </c>
      <c r="F28" s="357"/>
      <c r="G28" s="311">
        <f t="shared" si="0"/>
        <v>0</v>
      </c>
      <c r="H28" s="173"/>
      <c r="M28" s="61"/>
    </row>
    <row r="29" spans="1:13" ht="23.25">
      <c r="A29" s="11"/>
      <c r="B29" s="150"/>
      <c r="C29" s="274"/>
      <c r="D29" s="260"/>
      <c r="E29" s="260"/>
      <c r="F29" s="9"/>
      <c r="G29" s="183"/>
      <c r="H29" s="173"/>
      <c r="M29" s="61"/>
    </row>
    <row r="30" spans="1:13" ht="23.25">
      <c r="A30" s="59"/>
      <c r="B30" s="150"/>
      <c r="C30" s="476"/>
      <c r="D30" s="42"/>
      <c r="E30" s="42"/>
      <c r="F30" s="128"/>
      <c r="G30" s="168"/>
      <c r="H30" s="173"/>
      <c r="M30" s="61"/>
    </row>
    <row r="31" spans="1:13" ht="24" thickBot="1">
      <c r="A31" s="11"/>
      <c r="B31" s="28"/>
      <c r="C31" s="36" t="s">
        <v>285</v>
      </c>
      <c r="D31" s="44">
        <f>SUM(D6:D30)</f>
        <v>584360</v>
      </c>
      <c r="E31" s="44">
        <f>SUM(E6:E30)</f>
        <v>584360</v>
      </c>
      <c r="F31" s="44">
        <f>SUM(F6:F30)</f>
        <v>0</v>
      </c>
      <c r="G31" s="12">
        <f>D31-E31</f>
        <v>0</v>
      </c>
      <c r="H31" s="10"/>
      <c r="K31" s="75"/>
      <c r="M31" s="61"/>
    </row>
    <row r="32" spans="1:13" ht="24" thickTop="1">
      <c r="A32"/>
      <c r="B32"/>
      <c r="C32"/>
      <c r="D32" s="74"/>
      <c r="E32"/>
      <c r="F32" s="61"/>
      <c r="G32"/>
      <c r="H32"/>
      <c r="J32" s="76"/>
      <c r="M32" s="61"/>
    </row>
    <row r="33" spans="4:10" ht="23.25">
      <c r="D33" s="74"/>
      <c r="E33" s="52"/>
      <c r="F33" s="53"/>
      <c r="G33" s="51"/>
      <c r="J33" s="76"/>
    </row>
    <row r="34" spans="4:15" ht="23.25">
      <c r="D34" s="74"/>
      <c r="E34" s="52"/>
      <c r="F34" s="61"/>
      <c r="G34" s="51"/>
      <c r="J34" s="52"/>
      <c r="M34" s="52"/>
      <c r="N34" s="61"/>
      <c r="O34" s="29"/>
    </row>
    <row r="35" spans="3:15" ht="23.25">
      <c r="C35" s="53"/>
      <c r="D35" s="61"/>
      <c r="E35" s="52"/>
      <c r="F35" s="61"/>
      <c r="G35" s="53"/>
      <c r="H35" s="61"/>
      <c r="M35" s="52"/>
      <c r="N35" s="61"/>
      <c r="O35" s="61"/>
    </row>
    <row r="36" spans="3:15" ht="23.25">
      <c r="C36" s="117"/>
      <c r="D36" s="61"/>
      <c r="E36" s="53"/>
      <c r="F36" s="61"/>
      <c r="G36" s="53"/>
      <c r="H36" s="61"/>
      <c r="M36" s="53"/>
      <c r="N36" s="61"/>
      <c r="O36" s="53"/>
    </row>
    <row r="37" spans="5:15" ht="23.25">
      <c r="E37" s="82"/>
      <c r="F37" s="60"/>
      <c r="G37" s="53"/>
      <c r="M37" s="52"/>
      <c r="N37" s="60"/>
      <c r="O37" s="53"/>
    </row>
    <row r="38" spans="2:15" ht="23.25">
      <c r="B38" s="77"/>
      <c r="C38" s="127"/>
      <c r="D38" s="78"/>
      <c r="E38" s="79"/>
      <c r="G38" s="72"/>
      <c r="O38" s="72"/>
    </row>
    <row r="39" spans="2:15" ht="23.25">
      <c r="B39" s="77"/>
      <c r="C39" s="80"/>
      <c r="D39" s="81"/>
      <c r="E39" s="82"/>
      <c r="F39" s="61"/>
      <c r="G39" s="61"/>
      <c r="O39" s="61"/>
    </row>
    <row r="40" spans="2:15" ht="23.25">
      <c r="B40" s="77"/>
      <c r="C40" s="80"/>
      <c r="D40" s="81"/>
      <c r="E40" s="82"/>
      <c r="F40" s="61"/>
      <c r="G40" s="52"/>
      <c r="O40" s="52"/>
    </row>
    <row r="41" spans="2:7" ht="23.25">
      <c r="B41" s="77"/>
      <c r="C41" s="80"/>
      <c r="D41" s="81"/>
      <c r="E41" s="82"/>
      <c r="F41" s="61"/>
      <c r="G41" s="52"/>
    </row>
    <row r="42" spans="2:6" ht="23.25">
      <c r="B42" s="77"/>
      <c r="C42" s="83"/>
      <c r="D42" s="84"/>
      <c r="E42" s="73"/>
      <c r="F42" s="61"/>
    </row>
    <row r="43" spans="2:6" ht="23.25">
      <c r="B43" s="77"/>
      <c r="C43" s="83"/>
      <c r="D43" s="83"/>
      <c r="E43" s="82"/>
      <c r="F43" s="61"/>
    </row>
    <row r="44" spans="2:5" ht="23.25">
      <c r="B44" s="77"/>
      <c r="C44" s="77"/>
      <c r="D44" s="77"/>
      <c r="E44" s="85"/>
    </row>
  </sheetData>
  <sheetProtection/>
  <mergeCells count="2">
    <mergeCell ref="A1:H1"/>
    <mergeCell ref="A2:H2"/>
  </mergeCells>
  <printOptions/>
  <pageMargins left="0.39" right="0.2755905511811024" top="0.15748031496062992" bottom="0.15748031496062992" header="0.15748031496062992" footer="0.15748031496062992"/>
  <pageSetup horizontalDpi="600" verticalDpi="600" orientation="portrait" paperSize="9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F25" sqref="F25"/>
    </sheetView>
  </sheetViews>
  <sheetFormatPr defaultColWidth="9.140625" defaultRowHeight="12.75"/>
  <cols>
    <col min="1" max="1" width="11.140625" style="0" customWidth="1"/>
    <col min="2" max="2" width="11.421875" style="0" customWidth="1"/>
    <col min="3" max="3" width="17.00390625" style="0" customWidth="1"/>
    <col min="4" max="4" width="11.57421875" style="0" customWidth="1"/>
    <col min="5" max="5" width="15.28125" style="0" customWidth="1"/>
    <col min="6" max="6" width="16.00390625" style="0" customWidth="1"/>
    <col min="7" max="7" width="11.7109375" style="0" customWidth="1"/>
  </cols>
  <sheetData>
    <row r="1" spans="1:7" ht="19.5" thickBot="1">
      <c r="A1" s="718" t="s">
        <v>1196</v>
      </c>
      <c r="B1" s="719"/>
      <c r="C1" s="719"/>
      <c r="D1" s="719"/>
      <c r="E1" s="719"/>
      <c r="F1" s="719"/>
      <c r="G1" s="720"/>
    </row>
    <row r="2" spans="1:7" ht="19.5" customHeight="1" thickBot="1">
      <c r="A2" s="718" t="s">
        <v>441</v>
      </c>
      <c r="B2" s="719"/>
      <c r="C2" s="719"/>
      <c r="D2" s="719"/>
      <c r="E2" s="719"/>
      <c r="F2" s="719"/>
      <c r="G2" s="720"/>
    </row>
    <row r="3" spans="1:7" ht="19.5" thickBot="1">
      <c r="A3" s="718" t="s">
        <v>1197</v>
      </c>
      <c r="B3" s="719"/>
      <c r="C3" s="719"/>
      <c r="D3" s="719"/>
      <c r="E3" s="719"/>
      <c r="F3" s="719"/>
      <c r="G3" s="720"/>
    </row>
    <row r="4" spans="1:7" ht="15" thickBot="1">
      <c r="A4" s="611"/>
      <c r="B4" s="611"/>
      <c r="C4" s="611"/>
      <c r="D4" s="611"/>
      <c r="E4" s="612"/>
      <c r="F4" s="612"/>
      <c r="G4" s="612"/>
    </row>
    <row r="5" spans="1:7" ht="75" customHeight="1" thickBot="1">
      <c r="A5" s="613" t="s">
        <v>1198</v>
      </c>
      <c r="B5" s="614" t="s">
        <v>1199</v>
      </c>
      <c r="C5" s="614" t="s">
        <v>1200</v>
      </c>
      <c r="D5" s="614" t="s">
        <v>1201</v>
      </c>
      <c r="E5" s="614" t="s">
        <v>1202</v>
      </c>
      <c r="F5" s="614" t="s">
        <v>1203</v>
      </c>
      <c r="G5" s="614" t="s">
        <v>1204</v>
      </c>
    </row>
    <row r="6" spans="1:7" ht="27" customHeight="1" thickBot="1">
      <c r="A6" s="619">
        <v>2016</v>
      </c>
      <c r="B6" s="620" t="s">
        <v>1205</v>
      </c>
      <c r="C6" s="620">
        <v>2000400353</v>
      </c>
      <c r="D6" s="620" t="s">
        <v>1206</v>
      </c>
      <c r="E6" s="621">
        <v>-3159278.11</v>
      </c>
      <c r="F6" s="622">
        <v>3159278.11</v>
      </c>
      <c r="G6" s="623">
        <f>E6+F6</f>
        <v>0</v>
      </c>
    </row>
    <row r="7" spans="1:7" ht="18.75">
      <c r="A7" s="619"/>
      <c r="B7" s="620"/>
      <c r="C7" s="620"/>
      <c r="D7" s="620"/>
      <c r="E7" s="621"/>
      <c r="F7" s="622"/>
      <c r="G7" s="623"/>
    </row>
    <row r="8" spans="1:7" ht="30.75" customHeight="1" thickBot="1">
      <c r="A8" s="616"/>
      <c r="B8" s="617"/>
      <c r="C8" s="617"/>
      <c r="D8" s="617" t="s">
        <v>1207</v>
      </c>
      <c r="E8" s="618">
        <v>-3159278.11</v>
      </c>
      <c r="F8" s="617"/>
      <c r="G8" s="617"/>
    </row>
  </sheetData>
  <sheetProtection/>
  <mergeCells count="3">
    <mergeCell ref="A1:G1"/>
    <mergeCell ref="A2:G2"/>
    <mergeCell ref="A3:G3"/>
  </mergeCells>
  <printOptions/>
  <pageMargins left="0.51" right="0.3" top="0.75" bottom="0.75" header="0.3" footer="0.3"/>
  <pageSetup horizontalDpi="600" verticalDpi="600" orientation="portrait" paperSize="9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A2" sqref="A2:G2"/>
    </sheetView>
  </sheetViews>
  <sheetFormatPr defaultColWidth="9.140625" defaultRowHeight="12.75"/>
  <cols>
    <col min="2" max="2" width="11.00390625" style="0" customWidth="1"/>
    <col min="3" max="3" width="17.57421875" style="0" customWidth="1"/>
    <col min="4" max="4" width="11.8515625" style="0" customWidth="1"/>
    <col min="5" max="5" width="18.28125" style="0" customWidth="1"/>
    <col min="6" max="6" width="16.140625" style="0" customWidth="1"/>
    <col min="7" max="7" width="13.421875" style="0" customWidth="1"/>
  </cols>
  <sheetData>
    <row r="1" spans="1:7" ht="19.5" thickBot="1">
      <c r="A1" s="718" t="s">
        <v>1196</v>
      </c>
      <c r="B1" s="719"/>
      <c r="C1" s="719"/>
      <c r="D1" s="719"/>
      <c r="E1" s="719"/>
      <c r="F1" s="719"/>
      <c r="G1" s="720"/>
    </row>
    <row r="2" spans="1:7" ht="19.5" thickBot="1">
      <c r="A2" s="718" t="s">
        <v>441</v>
      </c>
      <c r="B2" s="719"/>
      <c r="C2" s="719"/>
      <c r="D2" s="719"/>
      <c r="E2" s="719"/>
      <c r="F2" s="719"/>
      <c r="G2" s="720"/>
    </row>
    <row r="3" spans="1:7" ht="19.5" thickBot="1">
      <c r="A3" s="718" t="s">
        <v>1210</v>
      </c>
      <c r="B3" s="719"/>
      <c r="C3" s="719"/>
      <c r="D3" s="719"/>
      <c r="E3" s="719"/>
      <c r="F3" s="719"/>
      <c r="G3" s="720"/>
    </row>
    <row r="4" spans="1:7" ht="19.5" thickBot="1">
      <c r="A4" s="626"/>
      <c r="B4" s="627"/>
      <c r="C4" s="627"/>
      <c r="D4" s="627"/>
      <c r="E4" s="627"/>
      <c r="F4" s="627"/>
      <c r="G4" s="628"/>
    </row>
    <row r="5" spans="1:7" ht="86.25" customHeight="1" thickBot="1">
      <c r="A5" s="610" t="s">
        <v>1198</v>
      </c>
      <c r="B5" s="625" t="s">
        <v>1199</v>
      </c>
      <c r="C5" s="625" t="s">
        <v>1200</v>
      </c>
      <c r="D5" s="625" t="s">
        <v>1201</v>
      </c>
      <c r="E5" s="625" t="s">
        <v>1202</v>
      </c>
      <c r="F5" s="625" t="s">
        <v>1203</v>
      </c>
      <c r="G5" s="625" t="s">
        <v>1204</v>
      </c>
    </row>
    <row r="6" spans="1:7" ht="42" customHeight="1">
      <c r="A6" s="619">
        <v>2017</v>
      </c>
      <c r="B6" s="620" t="s">
        <v>1205</v>
      </c>
      <c r="C6" s="620">
        <v>2000400353</v>
      </c>
      <c r="D6" s="620" t="s">
        <v>1206</v>
      </c>
      <c r="E6" s="621">
        <v>-3893189.27</v>
      </c>
      <c r="F6" s="621">
        <v>3893189.27</v>
      </c>
      <c r="G6" s="624">
        <f>E6+F6</f>
        <v>0</v>
      </c>
    </row>
    <row r="7" spans="1:7" ht="30.75" thickBot="1">
      <c r="A7" s="616"/>
      <c r="B7" s="617"/>
      <c r="C7" s="617"/>
      <c r="D7" s="617" t="s">
        <v>1207</v>
      </c>
      <c r="E7" s="618">
        <v>-3893189.27</v>
      </c>
      <c r="F7" s="617"/>
      <c r="G7" s="617"/>
    </row>
    <row r="8" spans="1:7" ht="19.5" thickBot="1">
      <c r="A8" s="721" t="s">
        <v>1208</v>
      </c>
      <c r="B8" s="722"/>
      <c r="C8" s="723"/>
      <c r="D8" s="549" t="s">
        <v>1209</v>
      </c>
      <c r="E8" s="549"/>
      <c r="F8" s="615"/>
      <c r="G8" s="615"/>
    </row>
  </sheetData>
  <sheetProtection/>
  <mergeCells count="4">
    <mergeCell ref="A1:G1"/>
    <mergeCell ref="A2:G2"/>
    <mergeCell ref="A8:C8"/>
    <mergeCell ref="A3:G3"/>
  </mergeCells>
  <printOptions/>
  <pageMargins left="0.39" right="0.33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40"/>
  <sheetViews>
    <sheetView zoomScalePageLayoutView="0" workbookViewId="0" topLeftCell="A13">
      <selection activeCell="A2" sqref="A2:H2"/>
    </sheetView>
  </sheetViews>
  <sheetFormatPr defaultColWidth="9.140625" defaultRowHeight="12.75"/>
  <cols>
    <col min="1" max="1" width="7.28125" style="43" customWidth="1"/>
    <col min="2" max="2" width="7.8515625" style="43" bestFit="1" customWidth="1"/>
    <col min="3" max="3" width="30.421875" style="43" customWidth="1"/>
    <col min="4" max="4" width="10.7109375" style="43" customWidth="1"/>
    <col min="5" max="5" width="11.28125" style="43" customWidth="1"/>
    <col min="6" max="6" width="8.8515625" style="43" customWidth="1"/>
    <col min="7" max="7" width="12.7109375" style="43" customWidth="1"/>
    <col min="8" max="8" width="7.8515625" style="43" customWidth="1"/>
    <col min="9" max="9" width="9.140625" style="61" customWidth="1"/>
    <col min="10" max="10" width="9.140625" style="43" customWidth="1"/>
    <col min="11" max="11" width="14.00390625" style="52" customWidth="1"/>
    <col min="12" max="12" width="11.8515625" style="43" customWidth="1"/>
    <col min="13" max="13" width="11.28125" style="43" customWidth="1"/>
    <col min="14" max="14" width="11.00390625" style="43" customWidth="1"/>
    <col min="15" max="16384" width="9.140625" style="43" customWidth="1"/>
  </cols>
  <sheetData>
    <row r="1" spans="1:11" s="29" customFormat="1" ht="23.25">
      <c r="A1" s="659" t="s">
        <v>780</v>
      </c>
      <c r="B1" s="659"/>
      <c r="C1" s="659"/>
      <c r="D1" s="659"/>
      <c r="E1" s="659"/>
      <c r="F1" s="659"/>
      <c r="G1" s="659"/>
      <c r="H1" s="659"/>
      <c r="I1" s="61"/>
      <c r="K1" s="52"/>
    </row>
    <row r="2" spans="1:8" ht="21">
      <c r="A2" s="658" t="s">
        <v>1274</v>
      </c>
      <c r="B2" s="658"/>
      <c r="C2" s="658"/>
      <c r="D2" s="658"/>
      <c r="E2" s="658"/>
      <c r="F2" s="658"/>
      <c r="G2" s="658"/>
      <c r="H2" s="658"/>
    </row>
    <row r="3" spans="1:8" ht="21.75">
      <c r="A3" s="37" t="s">
        <v>402</v>
      </c>
      <c r="B3" s="37"/>
      <c r="C3" s="37"/>
      <c r="D3" s="37"/>
      <c r="E3" s="1" t="s">
        <v>54</v>
      </c>
      <c r="F3" s="37"/>
      <c r="G3" s="35" t="s">
        <v>434</v>
      </c>
      <c r="H3" s="472" t="s">
        <v>435</v>
      </c>
    </row>
    <row r="4" spans="1:8" ht="21">
      <c r="A4" s="40" t="s">
        <v>30</v>
      </c>
      <c r="B4" s="38" t="s">
        <v>16</v>
      </c>
      <c r="C4" s="40" t="s">
        <v>4</v>
      </c>
      <c r="D4" s="2" t="s">
        <v>29</v>
      </c>
      <c r="E4" s="2" t="s">
        <v>1</v>
      </c>
      <c r="F4" s="2" t="s">
        <v>85</v>
      </c>
      <c r="G4" s="3" t="s">
        <v>2</v>
      </c>
      <c r="H4" s="4" t="s">
        <v>3</v>
      </c>
    </row>
    <row r="5" spans="1:8" ht="21">
      <c r="A5" s="41"/>
      <c r="B5" s="39"/>
      <c r="C5" s="41"/>
      <c r="D5" s="5" t="s">
        <v>0</v>
      </c>
      <c r="E5" s="5"/>
      <c r="F5" s="5" t="s">
        <v>86</v>
      </c>
      <c r="G5" s="6"/>
      <c r="H5" s="7"/>
    </row>
    <row r="6" spans="1:8" ht="21">
      <c r="A6" s="355" t="s">
        <v>785</v>
      </c>
      <c r="B6" s="356" t="s">
        <v>800</v>
      </c>
      <c r="C6" s="8" t="s">
        <v>812</v>
      </c>
      <c r="D6" s="90"/>
      <c r="E6" s="90"/>
      <c r="F6" s="90"/>
      <c r="G6" s="358"/>
      <c r="H6" s="10"/>
    </row>
    <row r="7" spans="1:13" ht="21">
      <c r="A7" s="609" t="s">
        <v>886</v>
      </c>
      <c r="B7" s="356" t="s">
        <v>894</v>
      </c>
      <c r="C7" s="478" t="s">
        <v>813</v>
      </c>
      <c r="D7" s="479">
        <v>10360</v>
      </c>
      <c r="E7" s="479">
        <v>10360</v>
      </c>
      <c r="F7" s="359"/>
      <c r="G7" s="479">
        <f>D7-E7</f>
        <v>0</v>
      </c>
      <c r="H7" s="10"/>
      <c r="M7" s="61"/>
    </row>
    <row r="8" spans="1:13" ht="21">
      <c r="A8" s="609" t="s">
        <v>886</v>
      </c>
      <c r="B8" s="356" t="s">
        <v>896</v>
      </c>
      <c r="C8" s="478" t="s">
        <v>590</v>
      </c>
      <c r="D8" s="479">
        <v>10360</v>
      </c>
      <c r="E8" s="479">
        <v>10360</v>
      </c>
      <c r="F8" s="359"/>
      <c r="G8" s="479">
        <f aca="true" t="shared" si="0" ref="G8:G23">D8-E8</f>
        <v>0</v>
      </c>
      <c r="H8" s="10"/>
      <c r="M8" s="61"/>
    </row>
    <row r="9" spans="1:13" ht="21">
      <c r="A9" s="609" t="s">
        <v>961</v>
      </c>
      <c r="B9" s="356" t="s">
        <v>969</v>
      </c>
      <c r="C9" s="478" t="s">
        <v>814</v>
      </c>
      <c r="D9" s="479">
        <v>10360</v>
      </c>
      <c r="E9" s="479">
        <v>10360</v>
      </c>
      <c r="F9" s="359"/>
      <c r="G9" s="479">
        <f t="shared" si="0"/>
        <v>0</v>
      </c>
      <c r="H9" s="10"/>
      <c r="M9" s="61"/>
    </row>
    <row r="10" spans="1:13" ht="21">
      <c r="A10" s="609" t="s">
        <v>987</v>
      </c>
      <c r="B10" s="356" t="s">
        <v>990</v>
      </c>
      <c r="C10" s="478" t="s">
        <v>815</v>
      </c>
      <c r="D10" s="479">
        <v>7400</v>
      </c>
      <c r="E10" s="479">
        <v>7400</v>
      </c>
      <c r="F10" s="359"/>
      <c r="G10" s="479">
        <f t="shared" si="0"/>
        <v>0</v>
      </c>
      <c r="H10" s="10"/>
      <c r="M10" s="61"/>
    </row>
    <row r="11" spans="1:13" ht="21">
      <c r="A11" s="609" t="s">
        <v>930</v>
      </c>
      <c r="B11" s="356" t="s">
        <v>939</v>
      </c>
      <c r="C11" s="478" t="s">
        <v>816</v>
      </c>
      <c r="D11" s="479">
        <v>7400</v>
      </c>
      <c r="E11" s="479">
        <v>7400</v>
      </c>
      <c r="F11" s="359"/>
      <c r="G11" s="479">
        <f t="shared" si="0"/>
        <v>0</v>
      </c>
      <c r="H11" s="10"/>
      <c r="M11" s="61"/>
    </row>
    <row r="12" spans="1:13" ht="21">
      <c r="A12" s="609" t="s">
        <v>901</v>
      </c>
      <c r="B12" s="356" t="s">
        <v>912</v>
      </c>
      <c r="C12" s="478" t="s">
        <v>817</v>
      </c>
      <c r="D12" s="479">
        <v>7400</v>
      </c>
      <c r="E12" s="479">
        <v>7400</v>
      </c>
      <c r="F12" s="359"/>
      <c r="G12" s="479">
        <f t="shared" si="0"/>
        <v>0</v>
      </c>
      <c r="H12" s="10"/>
      <c r="M12" s="61"/>
    </row>
    <row r="13" spans="1:13" ht="21">
      <c r="A13" s="609" t="s">
        <v>901</v>
      </c>
      <c r="B13" s="356" t="s">
        <v>907</v>
      </c>
      <c r="C13" s="478" t="s">
        <v>758</v>
      </c>
      <c r="D13" s="479">
        <v>11840</v>
      </c>
      <c r="E13" s="479">
        <v>11840</v>
      </c>
      <c r="F13" s="474"/>
      <c r="G13" s="479">
        <f t="shared" si="0"/>
        <v>0</v>
      </c>
      <c r="H13" s="10"/>
      <c r="M13" s="61"/>
    </row>
    <row r="14" spans="1:13" ht="21">
      <c r="A14" s="609" t="s">
        <v>901</v>
      </c>
      <c r="B14" s="356" t="s">
        <v>906</v>
      </c>
      <c r="C14" s="478" t="s">
        <v>818</v>
      </c>
      <c r="D14" s="479">
        <v>7400</v>
      </c>
      <c r="E14" s="479">
        <v>7400</v>
      </c>
      <c r="F14" s="474"/>
      <c r="G14" s="479">
        <f t="shared" si="0"/>
        <v>0</v>
      </c>
      <c r="H14" s="10"/>
      <c r="M14" s="61"/>
    </row>
    <row r="15" spans="1:13" ht="21">
      <c r="A15" s="609" t="s">
        <v>951</v>
      </c>
      <c r="B15" s="356" t="s">
        <v>952</v>
      </c>
      <c r="C15" s="478" t="s">
        <v>819</v>
      </c>
      <c r="D15" s="479">
        <v>7400</v>
      </c>
      <c r="E15" s="479">
        <v>7400</v>
      </c>
      <c r="F15" s="474"/>
      <c r="G15" s="479">
        <f t="shared" si="0"/>
        <v>0</v>
      </c>
      <c r="H15" s="10"/>
      <c r="M15" s="61"/>
    </row>
    <row r="16" spans="1:13" ht="21">
      <c r="A16" s="609" t="s">
        <v>934</v>
      </c>
      <c r="B16" s="356" t="s">
        <v>942</v>
      </c>
      <c r="C16" s="478" t="s">
        <v>820</v>
      </c>
      <c r="D16" s="479">
        <v>7400</v>
      </c>
      <c r="E16" s="479">
        <v>7400</v>
      </c>
      <c r="F16" s="474"/>
      <c r="G16" s="479">
        <f t="shared" si="0"/>
        <v>0</v>
      </c>
      <c r="H16" s="10"/>
      <c r="M16" s="61"/>
    </row>
    <row r="17" spans="1:13" ht="21">
      <c r="A17" s="609" t="s">
        <v>901</v>
      </c>
      <c r="B17" s="356" t="s">
        <v>905</v>
      </c>
      <c r="C17" s="478" t="s">
        <v>821</v>
      </c>
      <c r="D17" s="479">
        <v>13320</v>
      </c>
      <c r="E17" s="479">
        <v>13320</v>
      </c>
      <c r="F17" s="474"/>
      <c r="G17" s="479">
        <f t="shared" si="0"/>
        <v>0</v>
      </c>
      <c r="H17" s="10"/>
      <c r="M17" s="61"/>
    </row>
    <row r="18" spans="1:13" ht="21">
      <c r="A18" s="609" t="s">
        <v>901</v>
      </c>
      <c r="B18" s="356" t="s">
        <v>910</v>
      </c>
      <c r="C18" s="478" t="s">
        <v>822</v>
      </c>
      <c r="D18" s="479">
        <v>13320</v>
      </c>
      <c r="E18" s="479">
        <v>13320</v>
      </c>
      <c r="F18" s="474"/>
      <c r="G18" s="479">
        <f t="shared" si="0"/>
        <v>0</v>
      </c>
      <c r="H18" s="10"/>
      <c r="M18" s="61"/>
    </row>
    <row r="19" spans="1:13" ht="21">
      <c r="A19" s="609" t="s">
        <v>961</v>
      </c>
      <c r="B19" s="356" t="s">
        <v>963</v>
      </c>
      <c r="C19" s="478" t="s">
        <v>823</v>
      </c>
      <c r="D19" s="479">
        <v>14800</v>
      </c>
      <c r="E19" s="479">
        <v>14800</v>
      </c>
      <c r="F19" s="474"/>
      <c r="G19" s="479">
        <f t="shared" si="0"/>
        <v>0</v>
      </c>
      <c r="H19" s="10"/>
      <c r="M19" s="61"/>
    </row>
    <row r="20" spans="1:13" ht="21">
      <c r="A20" s="609" t="s">
        <v>934</v>
      </c>
      <c r="B20" s="356" t="s">
        <v>938</v>
      </c>
      <c r="C20" s="478" t="s">
        <v>824</v>
      </c>
      <c r="D20" s="479">
        <v>11840</v>
      </c>
      <c r="E20" s="479">
        <v>11840</v>
      </c>
      <c r="F20" s="474"/>
      <c r="G20" s="479">
        <f t="shared" si="0"/>
        <v>0</v>
      </c>
      <c r="H20" s="10"/>
      <c r="M20" s="61"/>
    </row>
    <row r="21" spans="1:13" ht="21">
      <c r="A21" s="319" t="s">
        <v>862</v>
      </c>
      <c r="B21" s="176" t="s">
        <v>868</v>
      </c>
      <c r="C21" s="478" t="s">
        <v>825</v>
      </c>
      <c r="D21" s="479">
        <v>14800</v>
      </c>
      <c r="E21" s="479">
        <v>14800</v>
      </c>
      <c r="F21" s="474"/>
      <c r="G21" s="479">
        <f t="shared" si="0"/>
        <v>0</v>
      </c>
      <c r="H21" s="10"/>
      <c r="M21" s="61"/>
    </row>
    <row r="22" spans="1:13" ht="21">
      <c r="A22" s="609" t="s">
        <v>1011</v>
      </c>
      <c r="B22" s="356" t="s">
        <v>1014</v>
      </c>
      <c r="C22" s="478" t="s">
        <v>826</v>
      </c>
      <c r="D22" s="479">
        <v>14800</v>
      </c>
      <c r="E22" s="479">
        <v>14800</v>
      </c>
      <c r="F22" s="474"/>
      <c r="G22" s="479">
        <f>D22-E22-F22</f>
        <v>0</v>
      </c>
      <c r="H22" s="10"/>
      <c r="M22" s="61"/>
    </row>
    <row r="23" spans="1:13" ht="21">
      <c r="A23" s="609" t="s">
        <v>961</v>
      </c>
      <c r="B23" s="356" t="s">
        <v>962</v>
      </c>
      <c r="C23" s="478" t="s">
        <v>827</v>
      </c>
      <c r="D23" s="479">
        <v>14800</v>
      </c>
      <c r="E23" s="479">
        <v>14800</v>
      </c>
      <c r="F23" s="475"/>
      <c r="G23" s="479">
        <f t="shared" si="0"/>
        <v>0</v>
      </c>
      <c r="H23" s="10"/>
      <c r="M23" s="61"/>
    </row>
    <row r="24" spans="1:13" ht="21">
      <c r="A24" s="609"/>
      <c r="B24" s="477"/>
      <c r="C24" s="181"/>
      <c r="D24" s="314"/>
      <c r="E24" s="314"/>
      <c r="F24" s="480"/>
      <c r="G24" s="311"/>
      <c r="H24" s="10"/>
      <c r="M24" s="61"/>
    </row>
    <row r="25" spans="1:13" ht="21">
      <c r="A25" s="609"/>
      <c r="B25" s="477"/>
      <c r="C25" s="121"/>
      <c r="D25" s="314"/>
      <c r="E25" s="314"/>
      <c r="F25" s="480"/>
      <c r="G25" s="311"/>
      <c r="H25" s="10"/>
      <c r="M25" s="61"/>
    </row>
    <row r="26" spans="1:13" ht="21">
      <c r="A26" s="59"/>
      <c r="B26" s="150"/>
      <c r="C26" s="476"/>
      <c r="D26" s="42"/>
      <c r="E26" s="42"/>
      <c r="F26" s="128"/>
      <c r="G26" s="168"/>
      <c r="H26" s="173"/>
      <c r="K26" s="52">
        <v>170200</v>
      </c>
      <c r="M26" s="61"/>
    </row>
    <row r="27" spans="1:13" ht="21.75" thickBot="1">
      <c r="A27" s="11"/>
      <c r="B27" s="28"/>
      <c r="C27" s="283" t="s">
        <v>285</v>
      </c>
      <c r="D27" s="284">
        <f>SUM(D6:D26)</f>
        <v>185000</v>
      </c>
      <c r="E27" s="284">
        <f>SUM(E6:E26)</f>
        <v>185000</v>
      </c>
      <c r="F27" s="284">
        <f>SUM(F6:F26)</f>
        <v>0</v>
      </c>
      <c r="G27" s="328">
        <f>D27-E27</f>
        <v>0</v>
      </c>
      <c r="H27" s="10"/>
      <c r="K27" s="75">
        <v>14800</v>
      </c>
      <c r="M27" s="61"/>
    </row>
    <row r="28" spans="1:13" ht="21.75" thickTop="1">
      <c r="A28"/>
      <c r="B28"/>
      <c r="C28"/>
      <c r="D28" s="74"/>
      <c r="E28"/>
      <c r="F28" s="61"/>
      <c r="G28"/>
      <c r="H28"/>
      <c r="J28" s="76"/>
      <c r="K28" s="52">
        <f>K26-K27</f>
        <v>155400</v>
      </c>
      <c r="M28" s="61"/>
    </row>
    <row r="29" spans="4:10" ht="23.25">
      <c r="D29" s="74"/>
      <c r="E29" s="52"/>
      <c r="F29" s="53"/>
      <c r="G29" s="51"/>
      <c r="J29" s="76"/>
    </row>
    <row r="30" spans="4:15" ht="23.25">
      <c r="D30" s="74"/>
      <c r="E30" s="52"/>
      <c r="F30" s="61"/>
      <c r="G30" s="51"/>
      <c r="J30" s="52"/>
      <c r="M30" s="52"/>
      <c r="N30" s="61"/>
      <c r="O30" s="29"/>
    </row>
    <row r="31" spans="3:15" ht="21">
      <c r="C31" s="53"/>
      <c r="D31" s="61"/>
      <c r="E31" s="52"/>
      <c r="F31" s="61"/>
      <c r="G31" s="53"/>
      <c r="H31" s="61"/>
      <c r="M31" s="52"/>
      <c r="N31" s="61"/>
      <c r="O31" s="61"/>
    </row>
    <row r="32" spans="3:15" ht="23.25">
      <c r="C32" s="117"/>
      <c r="D32" s="61"/>
      <c r="E32" s="53"/>
      <c r="F32" s="61"/>
      <c r="G32" s="53"/>
      <c r="H32" s="61"/>
      <c r="M32" s="53"/>
      <c r="N32" s="61"/>
      <c r="O32" s="53"/>
    </row>
    <row r="33" spans="5:15" ht="21">
      <c r="E33" s="82"/>
      <c r="F33" s="60"/>
      <c r="G33" s="53"/>
      <c r="M33" s="52"/>
      <c r="N33" s="60"/>
      <c r="O33" s="53"/>
    </row>
    <row r="34" spans="2:15" ht="23.25">
      <c r="B34" s="77"/>
      <c r="C34" s="127"/>
      <c r="D34" s="78"/>
      <c r="E34" s="79"/>
      <c r="G34" s="72"/>
      <c r="O34" s="72"/>
    </row>
    <row r="35" spans="2:15" ht="23.25">
      <c r="B35" s="77"/>
      <c r="C35" s="80"/>
      <c r="D35" s="81"/>
      <c r="E35" s="82"/>
      <c r="F35" s="61"/>
      <c r="G35" s="61"/>
      <c r="O35" s="61"/>
    </row>
    <row r="36" spans="2:15" ht="23.25">
      <c r="B36" s="77"/>
      <c r="C36" s="80"/>
      <c r="D36" s="81"/>
      <c r="E36" s="82"/>
      <c r="F36" s="61"/>
      <c r="G36" s="52"/>
      <c r="O36" s="52"/>
    </row>
    <row r="37" spans="2:7" ht="23.25">
      <c r="B37" s="77"/>
      <c r="C37" s="80"/>
      <c r="D37" s="81"/>
      <c r="E37" s="82"/>
      <c r="F37" s="61"/>
      <c r="G37" s="52"/>
    </row>
    <row r="38" spans="2:6" ht="21">
      <c r="B38" s="77"/>
      <c r="C38" s="83"/>
      <c r="D38" s="84"/>
      <c r="E38" s="73"/>
      <c r="F38" s="61"/>
    </row>
    <row r="39" spans="2:6" ht="21">
      <c r="B39" s="77"/>
      <c r="C39" s="83"/>
      <c r="D39" s="83"/>
      <c r="E39" s="82"/>
      <c r="F39" s="61"/>
    </row>
    <row r="40" spans="2:5" ht="23.25">
      <c r="B40" s="77"/>
      <c r="C40" s="77"/>
      <c r="D40" s="77"/>
      <c r="E40" s="85"/>
    </row>
  </sheetData>
  <sheetProtection/>
  <mergeCells count="2">
    <mergeCell ref="A1:H1"/>
    <mergeCell ref="A2:H2"/>
  </mergeCells>
  <printOptions/>
  <pageMargins left="0.33" right="0.2755905511811024" top="0.15748031496062992" bottom="0.15748031496062992" header="0.15748031496062992" footer="0.1574803149606299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90"/>
  <sheetViews>
    <sheetView zoomScalePageLayoutView="0" workbookViewId="0" topLeftCell="A40">
      <selection activeCell="D55" sqref="D55"/>
    </sheetView>
  </sheetViews>
  <sheetFormatPr defaultColWidth="9.140625" defaultRowHeight="12.75"/>
  <cols>
    <col min="1" max="1" width="7.28125" style="196" customWidth="1"/>
    <col min="2" max="2" width="7.8515625" style="196" bestFit="1" customWidth="1"/>
    <col min="3" max="3" width="30.57421875" style="48" customWidth="1"/>
    <col min="4" max="4" width="10.7109375" style="48" customWidth="1"/>
    <col min="5" max="5" width="11.28125" style="48" customWidth="1"/>
    <col min="6" max="6" width="8.8515625" style="48" customWidth="1"/>
    <col min="7" max="7" width="12.7109375" style="48" customWidth="1"/>
    <col min="8" max="8" width="7.8515625" style="48" customWidth="1"/>
    <col min="9" max="9" width="9.57421875" style="13" bestFit="1" customWidth="1"/>
    <col min="10" max="10" width="9.140625" style="48" customWidth="1"/>
    <col min="11" max="11" width="14.00390625" style="27" customWidth="1"/>
    <col min="12" max="12" width="14.421875" style="48" customWidth="1"/>
    <col min="13" max="13" width="11.28125" style="48" customWidth="1"/>
    <col min="14" max="14" width="11.00390625" style="48" customWidth="1"/>
    <col min="15" max="16384" width="9.140625" style="48" customWidth="1"/>
  </cols>
  <sheetData>
    <row r="1" spans="1:11" s="49" customFormat="1" ht="21">
      <c r="A1" s="657" t="s">
        <v>780</v>
      </c>
      <c r="B1" s="657"/>
      <c r="C1" s="657"/>
      <c r="D1" s="657"/>
      <c r="E1" s="657"/>
      <c r="F1" s="657"/>
      <c r="G1" s="657"/>
      <c r="H1" s="657"/>
      <c r="I1" s="13"/>
      <c r="K1" s="27"/>
    </row>
    <row r="2" spans="1:8" ht="18.75">
      <c r="A2" s="658" t="s">
        <v>1274</v>
      </c>
      <c r="B2" s="658"/>
      <c r="C2" s="658"/>
      <c r="D2" s="658"/>
      <c r="E2" s="658"/>
      <c r="F2" s="658"/>
      <c r="G2" s="658"/>
      <c r="H2" s="658"/>
    </row>
    <row r="3" spans="1:8" ht="18.75">
      <c r="A3" s="297" t="s">
        <v>402</v>
      </c>
      <c r="B3" s="297"/>
      <c r="C3" s="261"/>
      <c r="D3" s="261"/>
      <c r="E3" s="262"/>
      <c r="F3" s="261"/>
      <c r="G3" s="263" t="s">
        <v>434</v>
      </c>
      <c r="H3" s="263" t="s">
        <v>435</v>
      </c>
    </row>
    <row r="4" spans="1:8" ht="18.75">
      <c r="A4" s="463" t="s">
        <v>30</v>
      </c>
      <c r="B4" s="462" t="s">
        <v>16</v>
      </c>
      <c r="C4" s="268" t="s">
        <v>4</v>
      </c>
      <c r="D4" s="266" t="s">
        <v>29</v>
      </c>
      <c r="E4" s="266" t="s">
        <v>1</v>
      </c>
      <c r="F4" s="266" t="s">
        <v>85</v>
      </c>
      <c r="G4" s="267" t="s">
        <v>2</v>
      </c>
      <c r="H4" s="268" t="s">
        <v>3</v>
      </c>
    </row>
    <row r="5" spans="1:8" ht="18.75">
      <c r="A5" s="303"/>
      <c r="B5" s="302"/>
      <c r="C5" s="270"/>
      <c r="D5" s="271" t="s">
        <v>0</v>
      </c>
      <c r="E5" s="271"/>
      <c r="F5" s="271" t="s">
        <v>86</v>
      </c>
      <c r="G5" s="272"/>
      <c r="H5" s="273"/>
    </row>
    <row r="6" spans="1:8" ht="20.25">
      <c r="A6" s="306"/>
      <c r="B6" s="307"/>
      <c r="C6" s="8" t="s">
        <v>832</v>
      </c>
      <c r="D6" s="178"/>
      <c r="E6" s="178"/>
      <c r="F6" s="179"/>
      <c r="G6" s="180"/>
      <c r="H6" s="274"/>
    </row>
    <row r="7" spans="1:13" ht="18.75">
      <c r="A7" s="319" t="s">
        <v>954</v>
      </c>
      <c r="B7" s="511" t="s">
        <v>953</v>
      </c>
      <c r="C7" s="184" t="s">
        <v>190</v>
      </c>
      <c r="D7" s="260">
        <v>15800</v>
      </c>
      <c r="E7" s="260">
        <v>15800</v>
      </c>
      <c r="F7" s="260"/>
      <c r="G7" s="183">
        <f>D7-E7</f>
        <v>0</v>
      </c>
      <c r="H7" s="274"/>
      <c r="M7" s="13"/>
    </row>
    <row r="8" spans="1:13" ht="18.75">
      <c r="A8" s="319" t="s">
        <v>934</v>
      </c>
      <c r="B8" s="511" t="s">
        <v>935</v>
      </c>
      <c r="C8" s="184" t="s">
        <v>833</v>
      </c>
      <c r="D8" s="260">
        <v>15800</v>
      </c>
      <c r="E8" s="260">
        <v>15800</v>
      </c>
      <c r="F8" s="260"/>
      <c r="G8" s="183">
        <f aca="true" t="shared" si="0" ref="G8:G34">D8-E8</f>
        <v>0</v>
      </c>
      <c r="H8" s="274"/>
      <c r="M8" s="13"/>
    </row>
    <row r="9" spans="1:13" ht="18.75">
      <c r="A9" s="319" t="s">
        <v>961</v>
      </c>
      <c r="B9" s="511" t="s">
        <v>966</v>
      </c>
      <c r="C9" s="184" t="s">
        <v>834</v>
      </c>
      <c r="D9" s="260">
        <v>15800</v>
      </c>
      <c r="E9" s="260">
        <v>15800</v>
      </c>
      <c r="F9" s="260"/>
      <c r="G9" s="183">
        <f t="shared" si="0"/>
        <v>0</v>
      </c>
      <c r="H9" s="274"/>
      <c r="M9" s="13"/>
    </row>
    <row r="10" spans="1:13" ht="18.75">
      <c r="A10" s="319" t="s">
        <v>886</v>
      </c>
      <c r="B10" s="511" t="s">
        <v>889</v>
      </c>
      <c r="C10" s="184" t="s">
        <v>61</v>
      </c>
      <c r="D10" s="260">
        <v>15800</v>
      </c>
      <c r="E10" s="260">
        <v>15800</v>
      </c>
      <c r="F10" s="260"/>
      <c r="G10" s="183">
        <f t="shared" si="0"/>
        <v>0</v>
      </c>
      <c r="H10" s="274"/>
      <c r="M10" s="13"/>
    </row>
    <row r="11" spans="1:13" ht="18.75">
      <c r="A11" s="319" t="s">
        <v>946</v>
      </c>
      <c r="B11" s="511" t="s">
        <v>949</v>
      </c>
      <c r="C11" s="184" t="s">
        <v>191</v>
      </c>
      <c r="D11" s="260">
        <v>15800</v>
      </c>
      <c r="E11" s="260">
        <v>15800</v>
      </c>
      <c r="F11" s="260"/>
      <c r="G11" s="183">
        <f t="shared" si="0"/>
        <v>0</v>
      </c>
      <c r="H11" s="274"/>
      <c r="M11" s="13"/>
    </row>
    <row r="12" spans="1:13" ht="18.75">
      <c r="A12" s="319" t="s">
        <v>886</v>
      </c>
      <c r="B12" s="511" t="s">
        <v>898</v>
      </c>
      <c r="C12" s="184" t="s">
        <v>170</v>
      </c>
      <c r="D12" s="260">
        <v>15800</v>
      </c>
      <c r="E12" s="260">
        <v>15800</v>
      </c>
      <c r="F12" s="260"/>
      <c r="G12" s="183">
        <f t="shared" si="0"/>
        <v>0</v>
      </c>
      <c r="H12" s="274"/>
      <c r="M12" s="13"/>
    </row>
    <row r="13" spans="1:13" ht="18.75">
      <c r="A13" s="319" t="s">
        <v>946</v>
      </c>
      <c r="B13" s="511" t="s">
        <v>947</v>
      </c>
      <c r="C13" s="184" t="s">
        <v>171</v>
      </c>
      <c r="D13" s="260">
        <v>15800</v>
      </c>
      <c r="E13" s="260">
        <v>15800</v>
      </c>
      <c r="F13" s="260"/>
      <c r="G13" s="183">
        <f t="shared" si="0"/>
        <v>0</v>
      </c>
      <c r="H13" s="274"/>
      <c r="M13" s="13"/>
    </row>
    <row r="14" spans="1:13" ht="18.75">
      <c r="A14" s="319" t="s">
        <v>901</v>
      </c>
      <c r="B14" s="511" t="s">
        <v>915</v>
      </c>
      <c r="C14" s="184" t="s">
        <v>835</v>
      </c>
      <c r="D14" s="260">
        <v>15800</v>
      </c>
      <c r="E14" s="260">
        <v>15800</v>
      </c>
      <c r="F14" s="260"/>
      <c r="G14" s="183">
        <f t="shared" si="0"/>
        <v>0</v>
      </c>
      <c r="H14" s="274"/>
      <c r="M14" s="13"/>
    </row>
    <row r="15" spans="1:13" ht="18.75">
      <c r="A15" s="319" t="s">
        <v>946</v>
      </c>
      <c r="B15" s="511" t="s">
        <v>950</v>
      </c>
      <c r="C15" s="184" t="s">
        <v>836</v>
      </c>
      <c r="D15" s="260">
        <v>15800</v>
      </c>
      <c r="E15" s="260">
        <v>15800</v>
      </c>
      <c r="F15" s="260"/>
      <c r="G15" s="183">
        <f t="shared" si="0"/>
        <v>0</v>
      </c>
      <c r="H15" s="274"/>
      <c r="M15" s="13"/>
    </row>
    <row r="16" spans="1:13" ht="18.75">
      <c r="A16" s="319" t="s">
        <v>886</v>
      </c>
      <c r="B16" s="511" t="s">
        <v>897</v>
      </c>
      <c r="C16" s="184" t="s">
        <v>185</v>
      </c>
      <c r="D16" s="260">
        <v>20540</v>
      </c>
      <c r="E16" s="260">
        <v>20540</v>
      </c>
      <c r="F16" s="260"/>
      <c r="G16" s="183">
        <f t="shared" si="0"/>
        <v>0</v>
      </c>
      <c r="H16" s="274"/>
      <c r="M16" s="13"/>
    </row>
    <row r="17" spans="1:13" ht="18.75">
      <c r="A17" s="319" t="s">
        <v>961</v>
      </c>
      <c r="B17" s="511" t="s">
        <v>970</v>
      </c>
      <c r="C17" s="184" t="s">
        <v>837</v>
      </c>
      <c r="D17" s="260">
        <v>15800</v>
      </c>
      <c r="E17" s="260">
        <v>15800</v>
      </c>
      <c r="F17" s="260"/>
      <c r="G17" s="183">
        <f t="shared" si="0"/>
        <v>0</v>
      </c>
      <c r="H17" s="274"/>
      <c r="M17" s="13"/>
    </row>
    <row r="18" spans="1:13" ht="18.75">
      <c r="A18" s="319" t="s">
        <v>1011</v>
      </c>
      <c r="B18" s="511" t="s">
        <v>1015</v>
      </c>
      <c r="C18" s="184" t="s">
        <v>838</v>
      </c>
      <c r="D18" s="260">
        <v>15800</v>
      </c>
      <c r="E18" s="260">
        <v>15800</v>
      </c>
      <c r="F18" s="260"/>
      <c r="G18" s="183">
        <f>D18-E18-F18</f>
        <v>0</v>
      </c>
      <c r="H18" s="274"/>
      <c r="M18" s="13"/>
    </row>
    <row r="19" spans="1:13" ht="18.75">
      <c r="A19" s="319" t="s">
        <v>961</v>
      </c>
      <c r="B19" s="511" t="s">
        <v>967</v>
      </c>
      <c r="C19" s="184" t="s">
        <v>537</v>
      </c>
      <c r="D19" s="260">
        <v>15800</v>
      </c>
      <c r="E19" s="260">
        <v>15800</v>
      </c>
      <c r="F19" s="260"/>
      <c r="G19" s="183">
        <f t="shared" si="0"/>
        <v>0</v>
      </c>
      <c r="H19" s="274"/>
      <c r="M19" s="13"/>
    </row>
    <row r="20" spans="1:13" ht="18.75">
      <c r="A20" s="319" t="s">
        <v>930</v>
      </c>
      <c r="B20" s="511" t="s">
        <v>943</v>
      </c>
      <c r="C20" s="184" t="s">
        <v>839</v>
      </c>
      <c r="D20" s="260">
        <v>14220</v>
      </c>
      <c r="E20" s="260">
        <v>14220</v>
      </c>
      <c r="F20" s="260"/>
      <c r="G20" s="183">
        <f t="shared" si="0"/>
        <v>0</v>
      </c>
      <c r="H20" s="274"/>
      <c r="M20" s="13"/>
    </row>
    <row r="21" spans="1:13" ht="18.75">
      <c r="A21" s="319" t="s">
        <v>955</v>
      </c>
      <c r="B21" s="511" t="s">
        <v>960</v>
      </c>
      <c r="C21" s="184" t="s">
        <v>546</v>
      </c>
      <c r="D21" s="260">
        <v>15800</v>
      </c>
      <c r="E21" s="260">
        <v>15800</v>
      </c>
      <c r="F21" s="260"/>
      <c r="G21" s="183">
        <f t="shared" si="0"/>
        <v>0</v>
      </c>
      <c r="H21" s="274"/>
      <c r="M21" s="13"/>
    </row>
    <row r="22" spans="1:13" ht="18.75">
      <c r="A22" s="319" t="s">
        <v>901</v>
      </c>
      <c r="B22" s="511" t="s">
        <v>914</v>
      </c>
      <c r="C22" s="184" t="s">
        <v>840</v>
      </c>
      <c r="D22" s="260">
        <v>15800</v>
      </c>
      <c r="E22" s="260">
        <v>15800</v>
      </c>
      <c r="F22" s="260"/>
      <c r="G22" s="183">
        <f t="shared" si="0"/>
        <v>0</v>
      </c>
      <c r="H22" s="274"/>
      <c r="M22" s="13"/>
    </row>
    <row r="23" spans="1:13" ht="18.75">
      <c r="A23" s="319" t="s">
        <v>886</v>
      </c>
      <c r="B23" s="511" t="s">
        <v>899</v>
      </c>
      <c r="C23" s="184" t="s">
        <v>199</v>
      </c>
      <c r="D23" s="260">
        <v>15800</v>
      </c>
      <c r="E23" s="260">
        <v>15800</v>
      </c>
      <c r="F23" s="260"/>
      <c r="G23" s="183">
        <f t="shared" si="0"/>
        <v>0</v>
      </c>
      <c r="H23" s="274"/>
      <c r="M23" s="13"/>
    </row>
    <row r="24" spans="1:13" ht="18.75">
      <c r="A24" s="319" t="s">
        <v>930</v>
      </c>
      <c r="B24" s="511" t="s">
        <v>933</v>
      </c>
      <c r="C24" s="184" t="s">
        <v>841</v>
      </c>
      <c r="D24" s="260">
        <v>15800</v>
      </c>
      <c r="E24" s="260">
        <v>15800</v>
      </c>
      <c r="F24" s="260"/>
      <c r="G24" s="183">
        <f t="shared" si="0"/>
        <v>0</v>
      </c>
      <c r="H24" s="274"/>
      <c r="M24" s="13"/>
    </row>
    <row r="25" spans="1:13" ht="18.75">
      <c r="A25" s="319" t="s">
        <v>892</v>
      </c>
      <c r="B25" s="511" t="s">
        <v>895</v>
      </c>
      <c r="C25" s="184" t="s">
        <v>842</v>
      </c>
      <c r="D25" s="260">
        <v>15800</v>
      </c>
      <c r="E25" s="260">
        <v>15800</v>
      </c>
      <c r="F25" s="260"/>
      <c r="G25" s="183">
        <f t="shared" si="0"/>
        <v>0</v>
      </c>
      <c r="H25" s="274"/>
      <c r="M25" s="13"/>
    </row>
    <row r="26" spans="1:13" ht="18.75">
      <c r="A26" s="319" t="s">
        <v>930</v>
      </c>
      <c r="B26" s="511" t="s">
        <v>936</v>
      </c>
      <c r="C26" s="184" t="s">
        <v>183</v>
      </c>
      <c r="D26" s="260">
        <v>15800</v>
      </c>
      <c r="E26" s="260">
        <v>15800</v>
      </c>
      <c r="F26" s="260"/>
      <c r="G26" s="183">
        <f t="shared" si="0"/>
        <v>0</v>
      </c>
      <c r="H26" s="274"/>
      <c r="M26" s="13"/>
    </row>
    <row r="27" spans="1:13" ht="18.75">
      <c r="A27" s="319" t="s">
        <v>862</v>
      </c>
      <c r="B27" s="511" t="s">
        <v>865</v>
      </c>
      <c r="C27" s="184" t="s">
        <v>843</v>
      </c>
      <c r="D27" s="260">
        <v>15800</v>
      </c>
      <c r="E27" s="260">
        <v>15800</v>
      </c>
      <c r="F27" s="260"/>
      <c r="G27" s="183">
        <f t="shared" si="0"/>
        <v>0</v>
      </c>
      <c r="H27" s="274"/>
      <c r="M27" s="13"/>
    </row>
    <row r="28" spans="1:13" ht="18.75">
      <c r="A28" s="319" t="s">
        <v>930</v>
      </c>
      <c r="B28" s="511" t="s">
        <v>941</v>
      </c>
      <c r="C28" s="184" t="s">
        <v>60</v>
      </c>
      <c r="D28" s="260">
        <v>15800</v>
      </c>
      <c r="E28" s="260">
        <v>15800</v>
      </c>
      <c r="F28" s="260"/>
      <c r="G28" s="183">
        <f t="shared" si="0"/>
        <v>0</v>
      </c>
      <c r="H28" s="274"/>
      <c r="M28" s="13"/>
    </row>
    <row r="29" spans="1:13" ht="18.75">
      <c r="A29" s="319" t="s">
        <v>862</v>
      </c>
      <c r="B29" s="511" t="s">
        <v>864</v>
      </c>
      <c r="C29" s="184" t="s">
        <v>844</v>
      </c>
      <c r="D29" s="260">
        <v>31600</v>
      </c>
      <c r="E29" s="260">
        <v>31600</v>
      </c>
      <c r="F29" s="260"/>
      <c r="G29" s="183">
        <f t="shared" si="0"/>
        <v>0</v>
      </c>
      <c r="H29" s="274"/>
      <c r="M29" s="13"/>
    </row>
    <row r="30" spans="1:13" ht="18.75">
      <c r="A30" s="319" t="s">
        <v>901</v>
      </c>
      <c r="B30" s="511" t="s">
        <v>904</v>
      </c>
      <c r="C30" s="184" t="s">
        <v>201</v>
      </c>
      <c r="D30" s="260">
        <v>31600</v>
      </c>
      <c r="E30" s="260">
        <v>31600</v>
      </c>
      <c r="F30" s="260"/>
      <c r="G30" s="183">
        <f t="shared" si="0"/>
        <v>0</v>
      </c>
      <c r="H30" s="274"/>
      <c r="M30" s="13"/>
    </row>
    <row r="31" spans="1:13" ht="18.75">
      <c r="A31" s="319" t="s">
        <v>909</v>
      </c>
      <c r="B31" s="511" t="s">
        <v>913</v>
      </c>
      <c r="C31" s="184" t="s">
        <v>539</v>
      </c>
      <c r="D31" s="260">
        <v>31600</v>
      </c>
      <c r="E31" s="260">
        <v>31600</v>
      </c>
      <c r="F31" s="260"/>
      <c r="G31" s="183">
        <f t="shared" si="0"/>
        <v>0</v>
      </c>
      <c r="H31" s="274"/>
      <c r="M31" s="13"/>
    </row>
    <row r="32" spans="1:13" ht="18.75">
      <c r="A32" s="319" t="s">
        <v>946</v>
      </c>
      <c r="B32" s="511" t="s">
        <v>948</v>
      </c>
      <c r="C32" s="184" t="s">
        <v>845</v>
      </c>
      <c r="D32" s="260">
        <v>31600</v>
      </c>
      <c r="E32" s="260">
        <v>31600</v>
      </c>
      <c r="F32" s="260"/>
      <c r="G32" s="183">
        <f t="shared" si="0"/>
        <v>0</v>
      </c>
      <c r="H32" s="274"/>
      <c r="M32" s="13"/>
    </row>
    <row r="33" spans="1:13" ht="18.75">
      <c r="A33" s="319" t="s">
        <v>886</v>
      </c>
      <c r="B33" s="511" t="s">
        <v>888</v>
      </c>
      <c r="C33" s="184" t="s">
        <v>846</v>
      </c>
      <c r="D33" s="260">
        <v>31600</v>
      </c>
      <c r="E33" s="260">
        <v>31600</v>
      </c>
      <c r="F33" s="260"/>
      <c r="G33" s="183">
        <f t="shared" si="0"/>
        <v>0</v>
      </c>
      <c r="H33" s="274"/>
      <c r="M33" s="13"/>
    </row>
    <row r="34" spans="1:13" ht="18.75">
      <c r="A34" s="319" t="s">
        <v>930</v>
      </c>
      <c r="B34" s="511" t="s">
        <v>932</v>
      </c>
      <c r="C34" s="184" t="s">
        <v>222</v>
      </c>
      <c r="D34" s="260">
        <v>31600</v>
      </c>
      <c r="E34" s="260">
        <v>31600</v>
      </c>
      <c r="F34" s="182"/>
      <c r="G34" s="183">
        <f t="shared" si="0"/>
        <v>0</v>
      </c>
      <c r="H34" s="274"/>
      <c r="M34" s="13"/>
    </row>
    <row r="35" spans="1:13" ht="18.75">
      <c r="A35" s="319"/>
      <c r="B35" s="511"/>
      <c r="C35" s="184"/>
      <c r="D35" s="182"/>
      <c r="E35" s="182"/>
      <c r="F35" s="182"/>
      <c r="G35" s="183"/>
      <c r="H35" s="274"/>
      <c r="M35" s="13"/>
    </row>
    <row r="36" spans="1:13" ht="18.75">
      <c r="A36" s="319"/>
      <c r="B36" s="307"/>
      <c r="C36" s="184" t="s">
        <v>436</v>
      </c>
      <c r="D36" s="412">
        <f>SUM(D7:D35)</f>
        <v>540360</v>
      </c>
      <c r="E36" s="412">
        <f>SUM(E7:E35)</f>
        <v>540360</v>
      </c>
      <c r="F36" s="412">
        <f>SUM(F7:F35)</f>
        <v>0</v>
      </c>
      <c r="G36" s="413">
        <f>D36-E36</f>
        <v>0</v>
      </c>
      <c r="H36" s="274"/>
      <c r="M36" s="13"/>
    </row>
    <row r="37" spans="1:13" ht="18.75">
      <c r="A37" s="319"/>
      <c r="B37" s="307"/>
      <c r="C37" s="184"/>
      <c r="D37" s="414"/>
      <c r="E37" s="414"/>
      <c r="F37" s="414"/>
      <c r="G37" s="415"/>
      <c r="H37" s="274"/>
      <c r="L37" s="13"/>
      <c r="M37" s="13"/>
    </row>
    <row r="38" spans="1:13" ht="21">
      <c r="A38" s="306"/>
      <c r="B38" s="307"/>
      <c r="C38" s="325" t="s">
        <v>809</v>
      </c>
      <c r="D38" s="260"/>
      <c r="E38" s="259"/>
      <c r="F38" s="260"/>
      <c r="G38" s="180"/>
      <c r="H38" s="274"/>
      <c r="J38" s="49"/>
      <c r="L38" s="13"/>
      <c r="M38" s="13"/>
    </row>
    <row r="39" spans="1:13" ht="18.75">
      <c r="A39" s="319" t="s">
        <v>955</v>
      </c>
      <c r="B39" s="511" t="s">
        <v>957</v>
      </c>
      <c r="C39" s="184" t="s">
        <v>177</v>
      </c>
      <c r="D39" s="260">
        <v>180000</v>
      </c>
      <c r="E39" s="260">
        <v>180000</v>
      </c>
      <c r="F39" s="260"/>
      <c r="G39" s="183">
        <f>D39-E39</f>
        <v>0</v>
      </c>
      <c r="H39" s="274"/>
      <c r="M39" s="13"/>
    </row>
    <row r="40" spans="1:13" ht="18.75">
      <c r="A40" s="319" t="s">
        <v>1011</v>
      </c>
      <c r="B40" s="511" t="s">
        <v>1016</v>
      </c>
      <c r="C40" s="184" t="s">
        <v>171</v>
      </c>
      <c r="D40" s="260">
        <v>180000</v>
      </c>
      <c r="E40" s="260">
        <v>180000</v>
      </c>
      <c r="F40" s="314"/>
      <c r="G40" s="183">
        <f>D40-E40-F40</f>
        <v>0</v>
      </c>
      <c r="H40" s="274"/>
      <c r="M40" s="13"/>
    </row>
    <row r="41" spans="1:13" ht="18.75">
      <c r="A41" s="319" t="s">
        <v>955</v>
      </c>
      <c r="B41" s="511" t="s">
        <v>958</v>
      </c>
      <c r="C41" s="184" t="s">
        <v>541</v>
      </c>
      <c r="D41" s="260">
        <v>180000</v>
      </c>
      <c r="E41" s="260">
        <v>180000</v>
      </c>
      <c r="F41" s="314"/>
      <c r="G41" s="183">
        <f>D41-E41-F41</f>
        <v>0</v>
      </c>
      <c r="H41" s="274"/>
      <c r="M41" s="13"/>
    </row>
    <row r="42" spans="1:13" ht="18.75">
      <c r="A42" s="319" t="s">
        <v>1011</v>
      </c>
      <c r="B42" s="511" t="s">
        <v>1017</v>
      </c>
      <c r="C42" s="330" t="s">
        <v>184</v>
      </c>
      <c r="D42" s="260">
        <v>180000</v>
      </c>
      <c r="E42" s="260">
        <v>180000</v>
      </c>
      <c r="F42" s="314"/>
      <c r="G42" s="183">
        <f>D42-E42-F42</f>
        <v>0</v>
      </c>
      <c r="H42" s="416"/>
      <c r="M42" s="13"/>
    </row>
    <row r="43" spans="1:13" ht="18.75">
      <c r="A43" s="319" t="s">
        <v>977</v>
      </c>
      <c r="B43" s="511" t="s">
        <v>979</v>
      </c>
      <c r="C43" s="330" t="s">
        <v>538</v>
      </c>
      <c r="D43" s="260">
        <v>180000</v>
      </c>
      <c r="E43" s="260">
        <v>180000</v>
      </c>
      <c r="F43" s="310"/>
      <c r="G43" s="183">
        <f aca="true" t="shared" si="1" ref="G43:G49">D43-E43</f>
        <v>0</v>
      </c>
      <c r="H43" s="416"/>
      <c r="M43" s="13"/>
    </row>
    <row r="44" spans="1:13" ht="18.75">
      <c r="A44" s="319" t="s">
        <v>930</v>
      </c>
      <c r="B44" s="511" t="s">
        <v>937</v>
      </c>
      <c r="C44" s="330" t="s">
        <v>200</v>
      </c>
      <c r="D44" s="260">
        <v>180000</v>
      </c>
      <c r="E44" s="260">
        <v>180000</v>
      </c>
      <c r="F44" s="310"/>
      <c r="G44" s="183">
        <f t="shared" si="1"/>
        <v>0</v>
      </c>
      <c r="H44" s="416"/>
      <c r="M44" s="13"/>
    </row>
    <row r="45" spans="1:13" ht="18.75">
      <c r="A45" s="319" t="s">
        <v>862</v>
      </c>
      <c r="B45" s="511" t="s">
        <v>863</v>
      </c>
      <c r="C45" s="184" t="s">
        <v>95</v>
      </c>
      <c r="D45" s="260">
        <v>180000</v>
      </c>
      <c r="E45" s="260">
        <v>180000</v>
      </c>
      <c r="F45" s="310"/>
      <c r="G45" s="183">
        <f t="shared" si="1"/>
        <v>0</v>
      </c>
      <c r="H45" s="416"/>
      <c r="M45" s="13"/>
    </row>
    <row r="46" spans="1:13" ht="18.75">
      <c r="A46" s="319" t="s">
        <v>987</v>
      </c>
      <c r="B46" s="511" t="s">
        <v>988</v>
      </c>
      <c r="C46" s="330" t="s">
        <v>847</v>
      </c>
      <c r="D46" s="260">
        <v>180000</v>
      </c>
      <c r="E46" s="260">
        <v>180000</v>
      </c>
      <c r="F46" s="310"/>
      <c r="G46" s="183">
        <f t="shared" si="1"/>
        <v>0</v>
      </c>
      <c r="H46" s="416"/>
      <c r="M46" s="13"/>
    </row>
    <row r="47" spans="1:13" ht="18.75">
      <c r="A47" s="319" t="s">
        <v>987</v>
      </c>
      <c r="B47" s="511" t="s">
        <v>986</v>
      </c>
      <c r="C47" s="330" t="s">
        <v>848</v>
      </c>
      <c r="D47" s="260">
        <v>180000</v>
      </c>
      <c r="E47" s="260">
        <v>180000</v>
      </c>
      <c r="F47" s="310"/>
      <c r="G47" s="183">
        <f t="shared" si="1"/>
        <v>0</v>
      </c>
      <c r="H47" s="416"/>
      <c r="M47" s="13"/>
    </row>
    <row r="48" spans="1:13" ht="18.75">
      <c r="A48" s="319" t="s">
        <v>977</v>
      </c>
      <c r="B48" s="511" t="s">
        <v>978</v>
      </c>
      <c r="C48" s="330" t="s">
        <v>207</v>
      </c>
      <c r="D48" s="260">
        <v>180000</v>
      </c>
      <c r="E48" s="260">
        <v>180000</v>
      </c>
      <c r="F48" s="310"/>
      <c r="G48" s="183">
        <f t="shared" si="1"/>
        <v>0</v>
      </c>
      <c r="H48" s="416"/>
      <c r="M48" s="13"/>
    </row>
    <row r="49" spans="1:13" ht="18.75">
      <c r="A49" s="319" t="s">
        <v>971</v>
      </c>
      <c r="B49" s="511" t="s">
        <v>972</v>
      </c>
      <c r="C49" s="330" t="s">
        <v>849</v>
      </c>
      <c r="D49" s="260">
        <v>180000</v>
      </c>
      <c r="E49" s="260">
        <v>180000</v>
      </c>
      <c r="F49" s="178"/>
      <c r="G49" s="183">
        <f t="shared" si="1"/>
        <v>0</v>
      </c>
      <c r="H49" s="416"/>
      <c r="M49" s="13"/>
    </row>
    <row r="50" spans="1:13" ht="18.75">
      <c r="A50" s="306"/>
      <c r="B50" s="512"/>
      <c r="C50" s="181"/>
      <c r="D50" s="418"/>
      <c r="E50" s="178"/>
      <c r="F50" s="178"/>
      <c r="G50" s="419"/>
      <c r="H50" s="416"/>
      <c r="M50" s="13"/>
    </row>
    <row r="51" spans="1:13" ht="19.5">
      <c r="A51" s="306"/>
      <c r="B51" s="512"/>
      <c r="C51" s="184" t="s">
        <v>436</v>
      </c>
      <c r="D51" s="420">
        <f>SUM(D39:D50)</f>
        <v>1980000</v>
      </c>
      <c r="E51" s="420">
        <f>SUM(E39:E50)</f>
        <v>1980000</v>
      </c>
      <c r="F51" s="420">
        <f>SUM(F39:F50)</f>
        <v>0</v>
      </c>
      <c r="G51" s="420">
        <f>SUM(G39:G50)</f>
        <v>0</v>
      </c>
      <c r="H51" s="421"/>
      <c r="M51" s="13"/>
    </row>
    <row r="52" spans="1:13" ht="19.5">
      <c r="A52" s="306"/>
      <c r="B52" s="512"/>
      <c r="C52" s="325" t="s">
        <v>811</v>
      </c>
      <c r="D52" s="422"/>
      <c r="E52" s="423"/>
      <c r="F52" s="423"/>
      <c r="G52" s="415"/>
      <c r="H52" s="281"/>
      <c r="M52" s="13"/>
    </row>
    <row r="53" spans="1:13" ht="18.75">
      <c r="A53" s="319" t="s">
        <v>971</v>
      </c>
      <c r="B53" s="307" t="s">
        <v>974</v>
      </c>
      <c r="C53" s="181" t="s">
        <v>170</v>
      </c>
      <c r="D53" s="414">
        <v>154800</v>
      </c>
      <c r="E53" s="414">
        <v>154800</v>
      </c>
      <c r="F53" s="423"/>
      <c r="G53" s="415">
        <f>D53-E53</f>
        <v>0</v>
      </c>
      <c r="H53" s="281"/>
      <c r="M53" s="13"/>
    </row>
    <row r="54" spans="1:13" ht="18.75">
      <c r="A54" s="306" t="s">
        <v>961</v>
      </c>
      <c r="B54" s="307" t="s">
        <v>968</v>
      </c>
      <c r="C54" s="181" t="s">
        <v>219</v>
      </c>
      <c r="D54" s="414">
        <v>154800</v>
      </c>
      <c r="E54" s="414">
        <v>154800</v>
      </c>
      <c r="F54" s="423"/>
      <c r="G54" s="415">
        <f aca="true" t="shared" si="2" ref="G54:G62">D54-E54</f>
        <v>0</v>
      </c>
      <c r="H54" s="281"/>
      <c r="M54" s="13"/>
    </row>
    <row r="55" spans="1:13" ht="18.75">
      <c r="A55" s="306" t="s">
        <v>961</v>
      </c>
      <c r="B55" s="307" t="s">
        <v>964</v>
      </c>
      <c r="C55" s="181" t="s">
        <v>540</v>
      </c>
      <c r="D55" s="414">
        <v>154800</v>
      </c>
      <c r="E55" s="414">
        <v>154800</v>
      </c>
      <c r="F55" s="423"/>
      <c r="G55" s="415">
        <f t="shared" si="2"/>
        <v>0</v>
      </c>
      <c r="H55" s="281"/>
      <c r="M55" s="13"/>
    </row>
    <row r="56" spans="1:13" ht="18.75">
      <c r="A56" s="306" t="s">
        <v>980</v>
      </c>
      <c r="B56" s="307" t="s">
        <v>981</v>
      </c>
      <c r="C56" s="184" t="s">
        <v>58</v>
      </c>
      <c r="D56" s="414">
        <v>154800</v>
      </c>
      <c r="E56" s="414">
        <v>154800</v>
      </c>
      <c r="F56" s="423"/>
      <c r="G56" s="415">
        <f t="shared" si="2"/>
        <v>0</v>
      </c>
      <c r="H56" s="281"/>
      <c r="M56" s="13"/>
    </row>
    <row r="57" spans="1:13" ht="18.75">
      <c r="A57" s="306" t="s">
        <v>955</v>
      </c>
      <c r="B57" s="307" t="s">
        <v>956</v>
      </c>
      <c r="C57" s="184" t="s">
        <v>60</v>
      </c>
      <c r="D57" s="414">
        <v>154800</v>
      </c>
      <c r="E57" s="414">
        <v>154800</v>
      </c>
      <c r="F57" s="423"/>
      <c r="G57" s="415">
        <f t="shared" si="2"/>
        <v>0</v>
      </c>
      <c r="H57" s="281"/>
      <c r="M57" s="13"/>
    </row>
    <row r="58" spans="1:13" ht="18.75">
      <c r="A58" s="306" t="s">
        <v>980</v>
      </c>
      <c r="B58" s="307" t="s">
        <v>983</v>
      </c>
      <c r="C58" s="181" t="s">
        <v>214</v>
      </c>
      <c r="D58" s="414">
        <v>154800</v>
      </c>
      <c r="E58" s="414">
        <v>154800</v>
      </c>
      <c r="F58" s="423"/>
      <c r="G58" s="415">
        <f t="shared" si="2"/>
        <v>0</v>
      </c>
      <c r="H58" s="281"/>
      <c r="M58" s="13"/>
    </row>
    <row r="59" spans="1:13" ht="18.75">
      <c r="A59" s="306" t="s">
        <v>1011</v>
      </c>
      <c r="B59" s="307" t="s">
        <v>1018</v>
      </c>
      <c r="C59" s="181" t="s">
        <v>850</v>
      </c>
      <c r="D59" s="414">
        <v>154800</v>
      </c>
      <c r="E59" s="414">
        <v>154800</v>
      </c>
      <c r="F59" s="414"/>
      <c r="G59" s="415">
        <f>D59-E59-F59</f>
        <v>0</v>
      </c>
      <c r="H59" s="281"/>
      <c r="M59" s="13"/>
    </row>
    <row r="60" spans="1:13" ht="18.75">
      <c r="A60" s="306" t="s">
        <v>980</v>
      </c>
      <c r="B60" s="307" t="s">
        <v>982</v>
      </c>
      <c r="C60" s="181" t="s">
        <v>166</v>
      </c>
      <c r="D60" s="414">
        <v>154800</v>
      </c>
      <c r="E60" s="414">
        <v>154800</v>
      </c>
      <c r="F60" s="423"/>
      <c r="G60" s="415">
        <f t="shared" si="2"/>
        <v>0</v>
      </c>
      <c r="H60" s="281"/>
      <c r="M60" s="13"/>
    </row>
    <row r="61" spans="1:13" ht="18.75">
      <c r="A61" s="306" t="s">
        <v>930</v>
      </c>
      <c r="B61" s="307" t="s">
        <v>931</v>
      </c>
      <c r="C61" s="181" t="s">
        <v>851</v>
      </c>
      <c r="D61" s="414">
        <v>154800</v>
      </c>
      <c r="E61" s="414">
        <v>154800</v>
      </c>
      <c r="F61" s="423"/>
      <c r="G61" s="415">
        <f t="shared" si="2"/>
        <v>0</v>
      </c>
      <c r="H61" s="281"/>
      <c r="M61" s="13"/>
    </row>
    <row r="62" spans="1:13" ht="18.75">
      <c r="A62" s="306" t="s">
        <v>987</v>
      </c>
      <c r="B62" s="307" t="s">
        <v>989</v>
      </c>
      <c r="C62" s="181" t="s">
        <v>204</v>
      </c>
      <c r="D62" s="414">
        <v>154800</v>
      </c>
      <c r="E62" s="414">
        <v>154800</v>
      </c>
      <c r="F62" s="423"/>
      <c r="G62" s="415">
        <f t="shared" si="2"/>
        <v>0</v>
      </c>
      <c r="H62" s="281"/>
      <c r="M62" s="13"/>
    </row>
    <row r="63" spans="1:13" ht="19.5">
      <c r="A63" s="306"/>
      <c r="B63" s="512"/>
      <c r="C63" s="325"/>
      <c r="D63" s="422"/>
      <c r="E63" s="423"/>
      <c r="F63" s="423"/>
      <c r="G63" s="415"/>
      <c r="H63" s="281"/>
      <c r="M63" s="13"/>
    </row>
    <row r="64" spans="1:13" ht="19.5">
      <c r="A64" s="306"/>
      <c r="B64" s="512"/>
      <c r="C64" s="184" t="s">
        <v>436</v>
      </c>
      <c r="D64" s="420">
        <f>SUM(D52:D63)</f>
        <v>1548000</v>
      </c>
      <c r="E64" s="420">
        <f>SUM(E52:E63)</f>
        <v>1548000</v>
      </c>
      <c r="F64" s="420">
        <f>SUM(F52:F63)</f>
        <v>0</v>
      </c>
      <c r="G64" s="420">
        <f>SUM(G52:G63)</f>
        <v>0</v>
      </c>
      <c r="H64" s="421"/>
      <c r="M64" s="13"/>
    </row>
    <row r="65" spans="1:13" ht="19.5">
      <c r="A65" s="306"/>
      <c r="B65" s="307"/>
      <c r="C65" s="325" t="s">
        <v>799</v>
      </c>
      <c r="D65" s="258"/>
      <c r="E65" s="259"/>
      <c r="F65" s="259"/>
      <c r="G65" s="183"/>
      <c r="H65" s="274"/>
      <c r="M65" s="13"/>
    </row>
    <row r="66" spans="1:13" ht="18.75">
      <c r="A66" s="306" t="s">
        <v>944</v>
      </c>
      <c r="B66" s="511" t="s">
        <v>945</v>
      </c>
      <c r="C66" s="181" t="s">
        <v>171</v>
      </c>
      <c r="D66" s="260">
        <v>13000</v>
      </c>
      <c r="E66" s="260">
        <v>13000</v>
      </c>
      <c r="F66" s="259"/>
      <c r="G66" s="183">
        <f>D66-E66</f>
        <v>0</v>
      </c>
      <c r="H66" s="274"/>
      <c r="M66" s="13"/>
    </row>
    <row r="67" spans="1:13" ht="18.75">
      <c r="A67" s="306" t="s">
        <v>892</v>
      </c>
      <c r="B67" s="511" t="s">
        <v>893</v>
      </c>
      <c r="C67" s="309" t="s">
        <v>852</v>
      </c>
      <c r="D67" s="260">
        <v>13000</v>
      </c>
      <c r="E67" s="260">
        <v>13000</v>
      </c>
      <c r="F67" s="259"/>
      <c r="G67" s="183">
        <f>D67-E67</f>
        <v>0</v>
      </c>
      <c r="H67" s="274"/>
      <c r="M67" s="13"/>
    </row>
    <row r="68" spans="1:13" ht="18.75">
      <c r="A68" s="319" t="s">
        <v>862</v>
      </c>
      <c r="B68" s="511" t="s">
        <v>866</v>
      </c>
      <c r="C68" s="309" t="s">
        <v>853</v>
      </c>
      <c r="D68" s="260">
        <v>13000</v>
      </c>
      <c r="E68" s="260">
        <v>13000</v>
      </c>
      <c r="F68" s="259"/>
      <c r="G68" s="183">
        <f>D68-E68</f>
        <v>0</v>
      </c>
      <c r="H68" s="274"/>
      <c r="M68" s="13"/>
    </row>
    <row r="69" spans="1:13" ht="18.75">
      <c r="A69" s="306" t="s">
        <v>901</v>
      </c>
      <c r="B69" s="511" t="s">
        <v>903</v>
      </c>
      <c r="C69" s="309" t="s">
        <v>854</v>
      </c>
      <c r="D69" s="260">
        <v>13000</v>
      </c>
      <c r="E69" s="260">
        <v>13000</v>
      </c>
      <c r="F69" s="259"/>
      <c r="G69" s="183">
        <f>D69-E69</f>
        <v>0</v>
      </c>
      <c r="H69" s="274"/>
      <c r="M69" s="13"/>
    </row>
    <row r="70" spans="1:13" ht="19.5">
      <c r="A70" s="306"/>
      <c r="B70" s="312"/>
      <c r="C70" s="184" t="s">
        <v>436</v>
      </c>
      <c r="D70" s="420">
        <f>SUM(D66:D69)</f>
        <v>52000</v>
      </c>
      <c r="E70" s="420">
        <f>SUM(E66:E69)</f>
        <v>52000</v>
      </c>
      <c r="F70" s="420"/>
      <c r="G70" s="420">
        <f>SUM(G66:G69)</f>
        <v>0</v>
      </c>
      <c r="H70" s="421"/>
      <c r="M70" s="13"/>
    </row>
    <row r="71" spans="1:13" ht="18.75">
      <c r="A71" s="306"/>
      <c r="B71" s="312"/>
      <c r="C71" s="325" t="s">
        <v>803</v>
      </c>
      <c r="D71" s="310"/>
      <c r="E71" s="259"/>
      <c r="F71" s="259"/>
      <c r="G71" s="183"/>
      <c r="H71" s="274"/>
      <c r="M71" s="13"/>
    </row>
    <row r="72" spans="1:13" ht="18.75">
      <c r="A72" s="306" t="s">
        <v>930</v>
      </c>
      <c r="B72" s="511" t="s">
        <v>940</v>
      </c>
      <c r="C72" s="487" t="s">
        <v>437</v>
      </c>
      <c r="D72" s="314">
        <v>12000</v>
      </c>
      <c r="E72" s="314">
        <v>12000</v>
      </c>
      <c r="F72" s="259"/>
      <c r="G72" s="183">
        <f>D72-E72</f>
        <v>0</v>
      </c>
      <c r="H72" s="274"/>
      <c r="M72" s="13"/>
    </row>
    <row r="73" spans="1:13" ht="18.75">
      <c r="A73" s="306" t="s">
        <v>946</v>
      </c>
      <c r="B73" s="511" t="s">
        <v>985</v>
      </c>
      <c r="C73" s="487" t="s">
        <v>855</v>
      </c>
      <c r="D73" s="310">
        <v>12000</v>
      </c>
      <c r="E73" s="310">
        <v>12000</v>
      </c>
      <c r="F73" s="178"/>
      <c r="G73" s="417">
        <f>D73-E73</f>
        <v>0</v>
      </c>
      <c r="H73" s="416"/>
      <c r="M73" s="13"/>
    </row>
    <row r="74" spans="1:13" ht="18.75">
      <c r="A74" s="306"/>
      <c r="B74" s="312"/>
      <c r="C74" s="184" t="s">
        <v>436</v>
      </c>
      <c r="D74" s="488">
        <f>SUM(D72:D73)</f>
        <v>24000</v>
      </c>
      <c r="E74" s="488">
        <f>SUM(E72:E73)</f>
        <v>24000</v>
      </c>
      <c r="F74" s="489"/>
      <c r="G74" s="413">
        <f>D74-E74</f>
        <v>0</v>
      </c>
      <c r="H74" s="421"/>
      <c r="M74" s="13"/>
    </row>
    <row r="75" spans="1:13" ht="18.75">
      <c r="A75" s="306"/>
      <c r="B75" s="312"/>
      <c r="C75" s="184"/>
      <c r="D75" s="466"/>
      <c r="E75" s="64"/>
      <c r="F75" s="64"/>
      <c r="G75" s="473"/>
      <c r="H75" s="490"/>
      <c r="M75" s="13"/>
    </row>
    <row r="76" spans="1:13" ht="18.75">
      <c r="A76" s="306"/>
      <c r="B76" s="312"/>
      <c r="C76" s="486"/>
      <c r="D76" s="64"/>
      <c r="E76" s="64"/>
      <c r="F76" s="279"/>
      <c r="G76" s="280"/>
      <c r="H76" s="281"/>
      <c r="M76" s="13"/>
    </row>
    <row r="77" spans="1:13" ht="19.5" thickBot="1">
      <c r="A77" s="319"/>
      <c r="B77" s="320"/>
      <c r="C77" s="283" t="s">
        <v>285</v>
      </c>
      <c r="D77" s="284">
        <f>D36+D51+D64+D70+D74</f>
        <v>4144360</v>
      </c>
      <c r="E77" s="284">
        <f>E36+E51+E64+E70+E74</f>
        <v>4144360</v>
      </c>
      <c r="F77" s="284">
        <f>F36+F51+F64+F70+F74</f>
        <v>0</v>
      </c>
      <c r="G77" s="284">
        <f>D77-E77-F77</f>
        <v>0</v>
      </c>
      <c r="H77" s="491"/>
      <c r="K77" s="288"/>
      <c r="M77" s="13"/>
    </row>
    <row r="78" spans="4:13" ht="19.5" thickTop="1">
      <c r="D78" s="91"/>
      <c r="F78" s="13"/>
      <c r="J78" s="285"/>
      <c r="M78" s="13"/>
    </row>
    <row r="79" spans="4:10" ht="21">
      <c r="D79" s="91"/>
      <c r="E79" s="27"/>
      <c r="F79" s="242"/>
      <c r="G79" s="286"/>
      <c r="J79" s="285"/>
    </row>
    <row r="80" spans="4:15" ht="21">
      <c r="D80" s="91"/>
      <c r="E80" s="27"/>
      <c r="F80" s="13"/>
      <c r="G80" s="286"/>
      <c r="J80" s="27"/>
      <c r="M80" s="27"/>
      <c r="N80" s="13"/>
      <c r="O80" s="49"/>
    </row>
    <row r="81" spans="3:15" ht="18.75">
      <c r="C81" s="242"/>
      <c r="D81" s="13"/>
      <c r="E81" s="27"/>
      <c r="F81" s="13"/>
      <c r="G81" s="242"/>
      <c r="H81" s="13"/>
      <c r="M81" s="27"/>
      <c r="N81" s="13"/>
      <c r="O81" s="13"/>
    </row>
    <row r="82" spans="3:15" ht="21">
      <c r="C82" s="287"/>
      <c r="D82" s="13"/>
      <c r="E82" s="242"/>
      <c r="F82" s="13"/>
      <c r="G82" s="242"/>
      <c r="H82" s="13"/>
      <c r="M82" s="242"/>
      <c r="N82" s="13"/>
      <c r="O82" s="242"/>
    </row>
    <row r="83" spans="5:15" ht="18.75">
      <c r="E83" s="288"/>
      <c r="F83" s="57"/>
      <c r="G83" s="242"/>
      <c r="M83" s="27"/>
      <c r="N83" s="57"/>
      <c r="O83" s="242"/>
    </row>
    <row r="84" spans="2:15" ht="21">
      <c r="B84" s="199"/>
      <c r="C84" s="290"/>
      <c r="D84" s="291"/>
      <c r="E84" s="292"/>
      <c r="G84" s="293"/>
      <c r="O84" s="293"/>
    </row>
    <row r="85" spans="2:15" ht="21">
      <c r="B85" s="199"/>
      <c r="C85" s="189"/>
      <c r="D85" s="159"/>
      <c r="E85" s="288"/>
      <c r="F85" s="13"/>
      <c r="G85" s="13"/>
      <c r="O85" s="13"/>
    </row>
    <row r="86" spans="2:15" ht="21">
      <c r="B86" s="199"/>
      <c r="C86" s="189"/>
      <c r="D86" s="159"/>
      <c r="E86" s="288"/>
      <c r="F86" s="13"/>
      <c r="G86" s="27"/>
      <c r="O86" s="27"/>
    </row>
    <row r="87" spans="2:7" ht="21">
      <c r="B87" s="199"/>
      <c r="C87" s="189"/>
      <c r="D87" s="159"/>
      <c r="E87" s="288"/>
      <c r="F87" s="13"/>
      <c r="G87" s="27"/>
    </row>
    <row r="88" spans="2:6" ht="18.75">
      <c r="B88" s="199"/>
      <c r="C88" s="20"/>
      <c r="D88" s="294"/>
      <c r="E88" s="174"/>
      <c r="F88" s="13"/>
    </row>
    <row r="89" spans="2:6" ht="18.75">
      <c r="B89" s="199"/>
      <c r="C89" s="20"/>
      <c r="D89" s="20"/>
      <c r="E89" s="288"/>
      <c r="F89" s="13"/>
    </row>
    <row r="90" spans="2:5" ht="21">
      <c r="B90" s="199"/>
      <c r="C90" s="289"/>
      <c r="D90" s="289"/>
      <c r="E90" s="295"/>
    </row>
  </sheetData>
  <sheetProtection/>
  <mergeCells count="2">
    <mergeCell ref="A1:H1"/>
    <mergeCell ref="A2:H2"/>
  </mergeCells>
  <printOptions/>
  <pageMargins left="0.4" right="0.2755905511811024" top="0.15748031496062992" bottom="0.15748031496062992" header="0.15748031496062992" footer="0.1574803149606299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52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8.57421875" style="48" customWidth="1"/>
    <col min="2" max="2" width="7.140625" style="13" customWidth="1"/>
    <col min="3" max="3" width="27.7109375" style="48" customWidth="1"/>
    <col min="4" max="4" width="12.8515625" style="48" customWidth="1"/>
    <col min="5" max="5" width="11.140625" style="48" customWidth="1"/>
    <col min="6" max="6" width="13.28125" style="48" customWidth="1"/>
    <col min="7" max="7" width="11.57421875" style="48" customWidth="1"/>
    <col min="8" max="8" width="10.00390625" style="48" customWidth="1"/>
    <col min="9" max="9" width="11.00390625" style="13" bestFit="1" customWidth="1"/>
    <col min="10" max="10" width="9.140625" style="48" customWidth="1"/>
    <col min="11" max="11" width="14.00390625" style="27" customWidth="1"/>
    <col min="12" max="12" width="11.8515625" style="48" customWidth="1"/>
    <col min="13" max="13" width="11.28125" style="48" customWidth="1"/>
    <col min="14" max="14" width="11.00390625" style="48" customWidth="1"/>
    <col min="15" max="16384" width="9.140625" style="48" customWidth="1"/>
  </cols>
  <sheetData>
    <row r="1" spans="2:11" s="49" customFormat="1" ht="21">
      <c r="B1" s="261" t="s">
        <v>780</v>
      </c>
      <c r="C1" s="261"/>
      <c r="D1" s="261"/>
      <c r="E1" s="261"/>
      <c r="F1" s="261"/>
      <c r="G1" s="261"/>
      <c r="H1" s="261"/>
      <c r="I1" s="261"/>
      <c r="K1" s="27"/>
    </row>
    <row r="2" spans="2:9" ht="18.75">
      <c r="B2" s="261" t="s">
        <v>1279</v>
      </c>
      <c r="C2" s="261"/>
      <c r="D2" s="261"/>
      <c r="E2" s="261"/>
      <c r="F2" s="261"/>
      <c r="G2" s="261"/>
      <c r="H2" s="261"/>
      <c r="I2" s="261"/>
    </row>
    <row r="3" spans="2:9" ht="18.75">
      <c r="B3" s="261" t="s">
        <v>402</v>
      </c>
      <c r="C3" s="261"/>
      <c r="D3" s="261"/>
      <c r="E3" s="261"/>
      <c r="F3" s="262"/>
      <c r="G3" s="263" t="s">
        <v>434</v>
      </c>
      <c r="H3" s="263" t="s">
        <v>869</v>
      </c>
      <c r="I3" s="263"/>
    </row>
    <row r="4" spans="1:8" ht="21">
      <c r="A4" s="660" t="s">
        <v>23</v>
      </c>
      <c r="B4" s="662" t="s">
        <v>16</v>
      </c>
      <c r="C4" s="662" t="s">
        <v>4</v>
      </c>
      <c r="D4" s="331" t="s">
        <v>7</v>
      </c>
      <c r="E4" s="662" t="s">
        <v>107</v>
      </c>
      <c r="F4" s="662" t="s">
        <v>883</v>
      </c>
      <c r="G4" s="662" t="s">
        <v>2</v>
      </c>
      <c r="H4" s="268" t="s">
        <v>3</v>
      </c>
    </row>
    <row r="5" spans="1:8" ht="21">
      <c r="A5" s="661"/>
      <c r="B5" s="663"/>
      <c r="C5" s="663"/>
      <c r="D5" s="332"/>
      <c r="E5" s="663"/>
      <c r="F5" s="663"/>
      <c r="G5" s="663"/>
      <c r="H5" s="273" t="s">
        <v>1236</v>
      </c>
    </row>
    <row r="6" spans="1:13" ht="21">
      <c r="A6" s="363"/>
      <c r="B6" s="363"/>
      <c r="C6" s="336" t="s">
        <v>873</v>
      </c>
      <c r="D6" s="337"/>
      <c r="E6" s="338"/>
      <c r="F6" s="335"/>
      <c r="G6" s="333"/>
      <c r="H6" s="497"/>
      <c r="I6" s="453"/>
      <c r="M6" s="13"/>
    </row>
    <row r="7" spans="1:13" ht="18.75">
      <c r="A7" s="363"/>
      <c r="B7" s="363"/>
      <c r="C7" s="478" t="s">
        <v>137</v>
      </c>
      <c r="D7" s="498">
        <f>3987700-687000</f>
        <v>3300700</v>
      </c>
      <c r="E7" s="498"/>
      <c r="F7" s="498">
        <v>3300000</v>
      </c>
      <c r="G7" s="449">
        <f>D7-F7</f>
        <v>700</v>
      </c>
      <c r="H7" s="519">
        <v>7010737386</v>
      </c>
      <c r="M7" s="13"/>
    </row>
    <row r="8" spans="1:13" ht="18.75">
      <c r="A8" s="363"/>
      <c r="B8" s="363"/>
      <c r="C8" s="478"/>
      <c r="D8" s="498"/>
      <c r="E8" s="498"/>
      <c r="F8" s="498"/>
      <c r="G8" s="449"/>
      <c r="H8" s="519"/>
      <c r="M8" s="13"/>
    </row>
    <row r="9" spans="1:13" ht="18.75">
      <c r="A9" s="363"/>
      <c r="B9" s="363"/>
      <c r="C9" s="478" t="s">
        <v>875</v>
      </c>
      <c r="D9" s="498">
        <f>3987700-662000</f>
        <v>3325700</v>
      </c>
      <c r="E9" s="498"/>
      <c r="F9" s="498">
        <v>3325000</v>
      </c>
      <c r="G9" s="449">
        <f>D9-F9</f>
        <v>700</v>
      </c>
      <c r="H9" s="519">
        <v>7010752841</v>
      </c>
      <c r="M9" s="13"/>
    </row>
    <row r="10" spans="1:13" ht="18.75">
      <c r="A10" s="363"/>
      <c r="B10" s="363"/>
      <c r="C10" s="478"/>
      <c r="D10" s="498"/>
      <c r="E10" s="498"/>
      <c r="F10" s="498"/>
      <c r="G10" s="449"/>
      <c r="H10" s="519"/>
      <c r="M10" s="13"/>
    </row>
    <row r="11" spans="1:13" ht="21">
      <c r="A11" s="363"/>
      <c r="B11" s="363"/>
      <c r="C11" s="503" t="s">
        <v>876</v>
      </c>
      <c r="D11" s="498">
        <f>3987700-658000</f>
        <v>3329700</v>
      </c>
      <c r="E11" s="498"/>
      <c r="F11" s="520">
        <v>3329479.83</v>
      </c>
      <c r="G11" s="459">
        <f>D11-F11</f>
        <v>220.1699999999255</v>
      </c>
      <c r="H11" s="519">
        <v>7010751424</v>
      </c>
      <c r="M11" s="13"/>
    </row>
    <row r="12" spans="1:13" ht="21">
      <c r="A12" s="363"/>
      <c r="B12" s="363"/>
      <c r="C12" s="503"/>
      <c r="D12" s="498"/>
      <c r="E12" s="498"/>
      <c r="F12" s="498"/>
      <c r="G12" s="449"/>
      <c r="H12" s="519"/>
      <c r="M12" s="13"/>
    </row>
    <row r="13" spans="1:13" ht="18.75">
      <c r="A13" s="363"/>
      <c r="B13" s="363"/>
      <c r="C13" s="478" t="s">
        <v>877</v>
      </c>
      <c r="D13" s="498">
        <f>3987700-889000</f>
        <v>3098700</v>
      </c>
      <c r="E13" s="498"/>
      <c r="F13" s="498">
        <v>3098500</v>
      </c>
      <c r="G13" s="449">
        <f>D13-F13</f>
        <v>200</v>
      </c>
      <c r="H13" s="519">
        <v>7010733730</v>
      </c>
      <c r="I13" s="13" t="s">
        <v>1243</v>
      </c>
      <c r="M13" s="13"/>
    </row>
    <row r="14" spans="1:13" ht="18.75">
      <c r="A14" s="363" t="s">
        <v>1247</v>
      </c>
      <c r="B14" s="363" t="s">
        <v>1242</v>
      </c>
      <c r="C14" s="478" t="s">
        <v>1244</v>
      </c>
      <c r="D14" s="498"/>
      <c r="E14" s="520">
        <v>596029.81</v>
      </c>
      <c r="F14" s="520">
        <f>F13-619700</f>
        <v>2478800</v>
      </c>
      <c r="G14" s="459">
        <v>23670.19</v>
      </c>
      <c r="H14" s="519" t="s">
        <v>599</v>
      </c>
      <c r="I14" s="27">
        <v>23670.19</v>
      </c>
      <c r="K14" s="27">
        <f>F13-I14</f>
        <v>3074829.81</v>
      </c>
      <c r="M14" s="13"/>
    </row>
    <row r="15" spans="1:13" ht="18.75">
      <c r="A15" s="363" t="s">
        <v>1246</v>
      </c>
      <c r="B15" s="363" t="s">
        <v>1248</v>
      </c>
      <c r="C15" s="478" t="s">
        <v>1245</v>
      </c>
      <c r="D15" s="498"/>
      <c r="E15" s="498">
        <v>619700</v>
      </c>
      <c r="F15" s="498">
        <f>F14-E15</f>
        <v>1859100</v>
      </c>
      <c r="G15" s="449"/>
      <c r="H15" s="519"/>
      <c r="I15" s="242">
        <v>619700</v>
      </c>
      <c r="M15" s="13"/>
    </row>
    <row r="16" spans="1:13" ht="18.75">
      <c r="A16" s="363"/>
      <c r="B16" s="363"/>
      <c r="C16" s="478"/>
      <c r="D16" s="498"/>
      <c r="E16" s="498"/>
      <c r="F16" s="498"/>
      <c r="G16" s="449"/>
      <c r="H16" s="519"/>
      <c r="K16" s="27">
        <v>929550</v>
      </c>
      <c r="M16" s="13"/>
    </row>
    <row r="17" spans="1:13" ht="18.75">
      <c r="A17" s="363"/>
      <c r="B17" s="363"/>
      <c r="C17" s="478"/>
      <c r="D17" s="498"/>
      <c r="E17" s="498"/>
      <c r="F17" s="498"/>
      <c r="G17" s="449"/>
      <c r="H17" s="519"/>
      <c r="K17" s="27">
        <v>929550</v>
      </c>
      <c r="M17" s="13"/>
    </row>
    <row r="18" spans="1:13" ht="18.75">
      <c r="A18" s="363">
        <v>5</v>
      </c>
      <c r="B18" s="363"/>
      <c r="C18" s="478" t="s">
        <v>878</v>
      </c>
      <c r="D18" s="498">
        <f>3987700-827000</f>
        <v>3160700</v>
      </c>
      <c r="E18" s="498"/>
      <c r="F18" s="498">
        <v>3160000</v>
      </c>
      <c r="G18" s="449">
        <f>D18-F18</f>
        <v>700</v>
      </c>
      <c r="H18" s="519">
        <v>7010738409</v>
      </c>
      <c r="K18" s="27">
        <v>1852770.19</v>
      </c>
      <c r="M18" s="13"/>
    </row>
    <row r="19" spans="1:13" ht="18.75">
      <c r="A19" s="363" t="s">
        <v>1255</v>
      </c>
      <c r="B19" s="363" t="s">
        <v>1256</v>
      </c>
      <c r="C19" s="478" t="s">
        <v>1257</v>
      </c>
      <c r="D19" s="498"/>
      <c r="E19" s="520">
        <v>598283.07</v>
      </c>
      <c r="F19" s="498">
        <f>F18-632000</f>
        <v>2528000</v>
      </c>
      <c r="G19" s="459">
        <v>33716.93</v>
      </c>
      <c r="H19" s="519" t="s">
        <v>599</v>
      </c>
      <c r="M19" s="13"/>
    </row>
    <row r="20" spans="1:13" ht="18.75">
      <c r="A20" s="363" t="s">
        <v>1265</v>
      </c>
      <c r="B20" s="363" t="s">
        <v>1266</v>
      </c>
      <c r="C20" s="478" t="s">
        <v>1245</v>
      </c>
      <c r="D20" s="498"/>
      <c r="E20" s="498">
        <v>632000</v>
      </c>
      <c r="F20" s="498">
        <f>F19-E20</f>
        <v>1896000</v>
      </c>
      <c r="G20" s="449"/>
      <c r="H20" s="519"/>
      <c r="I20" s="242"/>
      <c r="K20" s="27">
        <f>632000-33716.93</f>
        <v>598283.07</v>
      </c>
      <c r="M20" s="13"/>
    </row>
    <row r="21" spans="1:13" ht="18.75">
      <c r="A21" s="363"/>
      <c r="B21" s="363"/>
      <c r="C21" s="478"/>
      <c r="D21" s="498"/>
      <c r="E21" s="498"/>
      <c r="F21" s="498"/>
      <c r="G21" s="449"/>
      <c r="H21" s="519"/>
      <c r="M21" s="13"/>
    </row>
    <row r="22" spans="1:13" ht="18.75">
      <c r="A22" s="363"/>
      <c r="B22" s="363"/>
      <c r="C22" s="478"/>
      <c r="D22" s="498"/>
      <c r="E22" s="498"/>
      <c r="F22" s="498"/>
      <c r="G22" s="449"/>
      <c r="H22" s="519"/>
      <c r="K22" s="27">
        <v>1859100</v>
      </c>
      <c r="M22" s="13"/>
    </row>
    <row r="23" spans="1:13" ht="18.75">
      <c r="A23" s="363">
        <v>6</v>
      </c>
      <c r="B23" s="363"/>
      <c r="C23" s="478" t="s">
        <v>384</v>
      </c>
      <c r="D23" s="498">
        <f>3987700-662000</f>
        <v>3325700</v>
      </c>
      <c r="E23" s="498"/>
      <c r="F23" s="498">
        <v>3325000</v>
      </c>
      <c r="G23" s="449">
        <f>D23-F23</f>
        <v>700</v>
      </c>
      <c r="H23" s="519">
        <v>7010745714</v>
      </c>
      <c r="K23" s="27">
        <f>K22-K18</f>
        <v>6329.810000000056</v>
      </c>
      <c r="M23" s="13"/>
    </row>
    <row r="24" spans="1:13" ht="18.75">
      <c r="A24" s="363"/>
      <c r="B24" s="363"/>
      <c r="C24" s="478"/>
      <c r="D24" s="498"/>
      <c r="E24" s="498"/>
      <c r="F24" s="498"/>
      <c r="G24" s="449"/>
      <c r="H24" s="519"/>
      <c r="L24" s="48">
        <v>929550</v>
      </c>
      <c r="M24" s="13"/>
    </row>
    <row r="25" spans="1:13" ht="18.75">
      <c r="A25" s="363">
        <v>7</v>
      </c>
      <c r="B25" s="363"/>
      <c r="C25" s="478" t="s">
        <v>879</v>
      </c>
      <c r="D25" s="498">
        <f>3987700-889000</f>
        <v>3098700</v>
      </c>
      <c r="E25" s="498"/>
      <c r="F25" s="498">
        <v>3098500</v>
      </c>
      <c r="G25" s="449">
        <f>D25-F25</f>
        <v>200</v>
      </c>
      <c r="H25" s="519">
        <v>7010741614</v>
      </c>
      <c r="M25" s="13"/>
    </row>
    <row r="26" spans="1:13" ht="18.75">
      <c r="A26" s="363" t="s">
        <v>1275</v>
      </c>
      <c r="B26" s="363" t="s">
        <v>1276</v>
      </c>
      <c r="C26" s="478" t="s">
        <v>1277</v>
      </c>
      <c r="D26" s="498"/>
      <c r="E26" s="520">
        <v>588271.84</v>
      </c>
      <c r="F26" s="498">
        <f>F25-619700</f>
        <v>2478800</v>
      </c>
      <c r="G26" s="459">
        <v>31428.16</v>
      </c>
      <c r="H26" s="519" t="s">
        <v>599</v>
      </c>
      <c r="K26" s="27">
        <f>619700-31428.16</f>
        <v>588271.84</v>
      </c>
      <c r="M26" s="13"/>
    </row>
    <row r="27" spans="1:13" ht="18.75">
      <c r="A27" s="363"/>
      <c r="B27" s="363"/>
      <c r="C27" s="478"/>
      <c r="D27" s="498"/>
      <c r="E27" s="498"/>
      <c r="F27" s="498"/>
      <c r="G27" s="449"/>
      <c r="H27" s="519"/>
      <c r="K27" s="27">
        <f>G26+K26</f>
        <v>619700</v>
      </c>
      <c r="M27" s="13"/>
    </row>
    <row r="28" spans="1:13" ht="18.75">
      <c r="A28" s="363"/>
      <c r="B28" s="363"/>
      <c r="C28" s="478"/>
      <c r="D28" s="498"/>
      <c r="E28" s="498"/>
      <c r="F28" s="498"/>
      <c r="G28" s="449"/>
      <c r="H28" s="519"/>
      <c r="M28" s="13"/>
    </row>
    <row r="29" spans="1:13" ht="18.75">
      <c r="A29" s="363">
        <v>8</v>
      </c>
      <c r="B29" s="363"/>
      <c r="C29" s="478" t="s">
        <v>880</v>
      </c>
      <c r="D29" s="498">
        <f>3987700-757000</f>
        <v>3230700</v>
      </c>
      <c r="E29" s="498"/>
      <c r="F29" s="498">
        <v>3230000</v>
      </c>
      <c r="G29" s="449">
        <f>D29-F29</f>
        <v>700</v>
      </c>
      <c r="H29" s="519">
        <v>7010738154</v>
      </c>
      <c r="M29" s="13"/>
    </row>
    <row r="30" spans="1:13" ht="18.75">
      <c r="A30" s="363" t="s">
        <v>1269</v>
      </c>
      <c r="B30" s="363" t="s">
        <v>1270</v>
      </c>
      <c r="C30" s="478" t="s">
        <v>1271</v>
      </c>
      <c r="D30" s="498"/>
      <c r="E30" s="520">
        <f>646000-7173</f>
        <v>638827</v>
      </c>
      <c r="F30" s="498">
        <f>F29-646000</f>
        <v>2584000</v>
      </c>
      <c r="G30" s="449">
        <v>7173</v>
      </c>
      <c r="H30" s="519" t="s">
        <v>599</v>
      </c>
      <c r="M30" s="13"/>
    </row>
    <row r="31" spans="1:13" ht="18.75">
      <c r="A31" s="363"/>
      <c r="B31" s="363"/>
      <c r="C31" s="478"/>
      <c r="D31" s="498"/>
      <c r="E31" s="498"/>
      <c r="F31" s="498"/>
      <c r="G31" s="449"/>
      <c r="H31" s="519"/>
      <c r="M31" s="13"/>
    </row>
    <row r="32" spans="1:13" ht="18.75">
      <c r="A32" s="363"/>
      <c r="B32" s="363"/>
      <c r="C32" s="478"/>
      <c r="D32" s="498"/>
      <c r="E32" s="498"/>
      <c r="F32" s="498"/>
      <c r="G32" s="449"/>
      <c r="H32" s="519"/>
      <c r="M32" s="13"/>
    </row>
    <row r="33" spans="1:13" ht="18.75">
      <c r="A33" s="363">
        <v>9</v>
      </c>
      <c r="B33" s="363"/>
      <c r="C33" s="478" t="s">
        <v>881</v>
      </c>
      <c r="D33" s="498">
        <f>3987700-796000</f>
        <v>3191700</v>
      </c>
      <c r="E33" s="498"/>
      <c r="F33" s="498">
        <v>3191000</v>
      </c>
      <c r="G33" s="449">
        <f>D33-E33-F33</f>
        <v>700</v>
      </c>
      <c r="H33" s="519">
        <v>7010800238</v>
      </c>
      <c r="M33" s="13"/>
    </row>
    <row r="34" spans="1:13" ht="18.75">
      <c r="A34" s="363"/>
      <c r="B34" s="363"/>
      <c r="C34" s="478"/>
      <c r="D34" s="498"/>
      <c r="E34" s="498"/>
      <c r="F34" s="498"/>
      <c r="G34" s="449"/>
      <c r="H34" s="519"/>
      <c r="M34" s="13"/>
    </row>
    <row r="35" spans="1:13" ht="18.75">
      <c r="A35" s="363">
        <v>10</v>
      </c>
      <c r="B35" s="363"/>
      <c r="C35" s="478" t="s">
        <v>882</v>
      </c>
      <c r="D35" s="498">
        <f>3987700-562000</f>
        <v>3425700</v>
      </c>
      <c r="E35" s="498"/>
      <c r="F35" s="498">
        <v>3425000</v>
      </c>
      <c r="G35" s="449">
        <f>D35-F35</f>
        <v>700</v>
      </c>
      <c r="H35" s="519">
        <v>7010751209</v>
      </c>
      <c r="M35" s="13"/>
    </row>
    <row r="36" spans="1:13" ht="18.75">
      <c r="A36" s="363"/>
      <c r="B36" s="363"/>
      <c r="C36" s="478"/>
      <c r="D36" s="498"/>
      <c r="E36" s="498"/>
      <c r="F36" s="498"/>
      <c r="G36" s="449"/>
      <c r="H36" s="519"/>
      <c r="M36" s="13"/>
    </row>
    <row r="37" spans="1:13" ht="18.75">
      <c r="A37" s="363">
        <v>11</v>
      </c>
      <c r="B37" s="363"/>
      <c r="C37" s="336" t="s">
        <v>884</v>
      </c>
      <c r="D37" s="498"/>
      <c r="E37" s="498"/>
      <c r="F37" s="498"/>
      <c r="G37" s="449"/>
      <c r="H37" s="519"/>
      <c r="M37" s="13"/>
    </row>
    <row r="38" spans="1:13" ht="18.75">
      <c r="A38" s="363"/>
      <c r="B38" s="363"/>
      <c r="C38" s="478" t="s">
        <v>536</v>
      </c>
      <c r="D38" s="498">
        <f>5347900-1497000</f>
        <v>3850900</v>
      </c>
      <c r="E38" s="498"/>
      <c r="F38" s="498">
        <v>3850000</v>
      </c>
      <c r="G38" s="449">
        <f>D38-E38-F38</f>
        <v>900</v>
      </c>
      <c r="H38" s="519">
        <v>7010785713</v>
      </c>
      <c r="M38" s="13"/>
    </row>
    <row r="39" spans="1:13" ht="18.75">
      <c r="A39" s="363"/>
      <c r="B39" s="363"/>
      <c r="C39" s="478"/>
      <c r="D39" s="498"/>
      <c r="E39" s="498"/>
      <c r="F39" s="498"/>
      <c r="G39" s="449"/>
      <c r="H39" s="276"/>
      <c r="M39" s="13"/>
    </row>
    <row r="40" spans="1:13" ht="18.75">
      <c r="A40" s="363"/>
      <c r="B40" s="363"/>
      <c r="C40" s="334"/>
      <c r="D40" s="498"/>
      <c r="E40" s="498"/>
      <c r="F40" s="498"/>
      <c r="G40" s="449"/>
      <c r="H40" s="276"/>
      <c r="M40" s="13"/>
    </row>
    <row r="41" spans="1:13" ht="18.75">
      <c r="A41" s="509"/>
      <c r="B41" s="509"/>
      <c r="C41" s="510"/>
      <c r="D41" s="499"/>
      <c r="E41" s="499"/>
      <c r="F41" s="500"/>
      <c r="G41" s="501"/>
      <c r="H41" s="274"/>
      <c r="M41" s="13"/>
    </row>
    <row r="42" spans="1:13" ht="19.5" thickBot="1">
      <c r="A42" s="364"/>
      <c r="B42" s="364"/>
      <c r="C42" s="350" t="s">
        <v>284</v>
      </c>
      <c r="D42" s="502">
        <f>SUM(D7:D40)</f>
        <v>36338900</v>
      </c>
      <c r="E42" s="493">
        <f>SUM(E7:E40)</f>
        <v>3673111.7199999997</v>
      </c>
      <c r="F42" s="493">
        <f>F7+F9+F11+F15+F20+F23+F26+F30+F33+F35+F38</f>
        <v>32563379.83</v>
      </c>
      <c r="G42" s="521">
        <f>D42-E42-F42</f>
        <v>102408.45000000298</v>
      </c>
      <c r="H42" s="274"/>
      <c r="M42" s="13"/>
    </row>
    <row r="43" spans="3:15" ht="21.75" thickTop="1">
      <c r="C43" s="289"/>
      <c r="D43" s="189"/>
      <c r="E43" s="288"/>
      <c r="F43" s="13"/>
      <c r="G43" s="13"/>
      <c r="O43" s="13"/>
    </row>
    <row r="44" spans="3:15" ht="21">
      <c r="C44" s="289"/>
      <c r="D44" s="189"/>
      <c r="E44" s="288"/>
      <c r="F44" s="13"/>
      <c r="G44" s="27"/>
      <c r="O44" s="27"/>
    </row>
    <row r="45" spans="3:7" ht="21">
      <c r="C45" s="289"/>
      <c r="D45" s="189"/>
      <c r="E45" s="288"/>
      <c r="F45" s="323"/>
      <c r="G45" s="27"/>
    </row>
    <row r="46" spans="3:6" ht="18.75">
      <c r="C46" s="289"/>
      <c r="D46" s="20"/>
      <c r="E46" s="174"/>
      <c r="F46" s="13"/>
    </row>
    <row r="47" spans="3:6" ht="18.75">
      <c r="C47" s="289"/>
      <c r="D47" s="20"/>
      <c r="E47" s="288"/>
      <c r="F47" s="13"/>
    </row>
    <row r="48" spans="3:6" ht="21">
      <c r="C48" s="289"/>
      <c r="D48" s="289"/>
      <c r="E48" s="295"/>
      <c r="F48" s="57"/>
    </row>
    <row r="49" ht="18.75">
      <c r="F49" s="57"/>
    </row>
    <row r="50" ht="18.75">
      <c r="F50" s="57"/>
    </row>
    <row r="51" ht="18.75">
      <c r="F51" s="57"/>
    </row>
    <row r="52" ht="18.75">
      <c r="F52" s="57"/>
    </row>
  </sheetData>
  <sheetProtection/>
  <mergeCells count="6">
    <mergeCell ref="A4:A5"/>
    <mergeCell ref="B4:B5"/>
    <mergeCell ref="C4:C5"/>
    <mergeCell ref="E4:E5"/>
    <mergeCell ref="F4:F5"/>
    <mergeCell ref="G4:G5"/>
  </mergeCells>
  <printOptions/>
  <pageMargins left="0.15" right="0.18" top="0.15748031496062992" bottom="0.15748031496062992" header="0.15748031496062992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Winseven2009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Lemel</cp:lastModifiedBy>
  <cp:lastPrinted>2018-05-01T04:18:12Z</cp:lastPrinted>
  <dcterms:created xsi:type="dcterms:W3CDTF">2011-10-16T03:43:31Z</dcterms:created>
  <dcterms:modified xsi:type="dcterms:W3CDTF">2018-05-01T08:48:32Z</dcterms:modified>
  <cp:category/>
  <cp:version/>
  <cp:contentType/>
  <cp:contentStatus/>
</cp:coreProperties>
</file>