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5655" windowWidth="11355" windowHeight="3030"/>
  </bookViews>
  <sheets>
    <sheet name="%ปี2562" sheetId="1" r:id="rId1"/>
    <sheet name="%ปี62 งบ (2)" sheetId="173" r:id="rId2"/>
    <sheet name="งบประจำคุม 1ล้าน" sheetId="178" r:id="rId3"/>
    <sheet name="เงินกัน เหลื่อมปี62" sheetId="236" r:id="rId4"/>
    <sheet name="งบโครงการ002" sheetId="199" r:id="rId5"/>
    <sheet name="งบโครงการ001" sheetId="200" r:id="rId6"/>
    <sheet name="รหัส39001 " sheetId="245" r:id="rId7"/>
    <sheet name="พนง.ราชการ" sheetId="110" r:id="rId8"/>
    <sheet name="ธุรการ9,000" sheetId="235" r:id="rId9"/>
    <sheet name="ธุรการ 15000" sheetId="237" r:id="rId10"/>
    <sheet name="จ้างนักการฯ" sheetId="239" r:id="rId11"/>
    <sheet name="ครูวิกฤต-วิทย์-คณิต" sheetId="238" r:id="rId12"/>
    <sheet name="ครูพี่เลี้ยง" sheetId="240" r:id="rId13"/>
    <sheet name="เขต 9ราย-แม่บ้านฯ" sheetId="241" r:id="rId14"/>
    <sheet name="ค่าเช่าบ้าน-ประกันสังคม" sheetId="18" r:id="rId15"/>
    <sheet name="พาหนะนักเรียน" sheetId="242" r:id="rId16"/>
    <sheet name="รถตู้+กระบะ" sheetId="243" r:id="rId17"/>
    <sheet name="รหัส39002" sheetId="244" r:id="rId18"/>
    <sheet name="รหัส39002อินเทอร์เน็ต" sheetId="246" r:id="rId19"/>
    <sheet name="อุดหนุนร.ร." sheetId="176" r:id="rId20"/>
  </sheets>
  <definedNames>
    <definedName name="_xlnm.Print_Titles" localSheetId="13">'เขต 9ราย-แม่บ้านฯ'!$4:$5</definedName>
    <definedName name="_xlnm.Print_Titles" localSheetId="12">ครูพี่เลี้ยง!$4:$5</definedName>
    <definedName name="_xlnm.Print_Titles" localSheetId="11">'ครูวิกฤต-วิทย์-คณิต'!$4:$5</definedName>
    <definedName name="_xlnm.Print_Titles" localSheetId="14">'ค่าเช่าบ้าน-ประกันสังคม'!$5:$6</definedName>
    <definedName name="_xlnm.Print_Titles" localSheetId="5">งบโครงการ001!$4:$5</definedName>
    <definedName name="_xlnm.Print_Titles" localSheetId="4">งบโครงการ002!$4:$5</definedName>
    <definedName name="_xlnm.Print_Titles" localSheetId="2">'งบประจำคุม 1ล้าน'!$4:$5</definedName>
    <definedName name="_xlnm.Print_Titles" localSheetId="10">จ้างนักการฯ!$4:$5</definedName>
    <definedName name="_xlnm.Print_Titles" localSheetId="9">'ธุรการ 15000'!$4:$5</definedName>
    <definedName name="_xlnm.Print_Titles" localSheetId="8">'ธุรการ9,000'!$4:$5</definedName>
    <definedName name="_xlnm.Print_Titles" localSheetId="7">พนง.ราชการ!$4:$5</definedName>
    <definedName name="_xlnm.Print_Titles" localSheetId="15">พาหนะนักเรียน!$5:$6</definedName>
    <definedName name="_xlnm.Print_Titles" localSheetId="16">'รถตู้+กระบะ'!$5:$6</definedName>
    <definedName name="_xlnm.Print_Titles" localSheetId="6">'รหัส39001 '!$4:$5</definedName>
    <definedName name="_xlnm.Print_Titles" localSheetId="17">รหัส39002!$5:$6</definedName>
    <definedName name="_xlnm.Print_Titles" localSheetId="18">รหัส39002อินเทอร์เน็ต!$5:$6</definedName>
    <definedName name="_xlnm.Print_Titles" localSheetId="19">อุดหนุนร.ร.!$4:$5</definedName>
  </definedNames>
  <calcPr calcId="144525"/>
</workbook>
</file>

<file path=xl/calcChain.xml><?xml version="1.0" encoding="utf-8"?>
<calcChain xmlns="http://schemas.openxmlformats.org/spreadsheetml/2006/main">
  <c r="G21" i="238" l="1"/>
  <c r="G50" i="199"/>
  <c r="G45" i="199"/>
  <c r="E22" i="246" l="1"/>
  <c r="G22" i="246" s="1"/>
  <c r="D22" i="246"/>
  <c r="G11" i="246"/>
  <c r="G12" i="246" s="1"/>
  <c r="G13" i="246" s="1"/>
  <c r="G14" i="246" s="1"/>
  <c r="G15" i="246" s="1"/>
  <c r="D24" i="176"/>
  <c r="G36" i="199"/>
  <c r="G37" i="199"/>
  <c r="G38" i="199" s="1"/>
  <c r="G40" i="199"/>
  <c r="G41" i="199" s="1"/>
  <c r="G44" i="199"/>
  <c r="G46" i="199" s="1"/>
  <c r="G47" i="199" s="1"/>
  <c r="G48" i="199" s="1"/>
  <c r="D55" i="199"/>
  <c r="E55" i="199"/>
  <c r="F55" i="199"/>
  <c r="B19" i="1"/>
  <c r="G55" i="199" l="1"/>
  <c r="G18" i="241"/>
  <c r="E15" i="242"/>
  <c r="E12" i="242"/>
  <c r="E8" i="242"/>
  <c r="E42" i="242"/>
  <c r="E38" i="242"/>
  <c r="E19" i="242"/>
  <c r="E18" i="242"/>
  <c r="E20" i="242"/>
  <c r="E39" i="242"/>
  <c r="E36" i="242"/>
  <c r="E30" i="242"/>
  <c r="E29" i="242"/>
  <c r="E14" i="242" l="1"/>
  <c r="G19" i="243"/>
  <c r="G19" i="18" l="1"/>
  <c r="G22" i="200"/>
  <c r="G23" i="200" s="1"/>
  <c r="G24" i="200" s="1"/>
  <c r="G25" i="200" s="1"/>
  <c r="G26" i="200" s="1"/>
  <c r="G19" i="200"/>
  <c r="G9" i="246" l="1"/>
  <c r="G10" i="246" s="1"/>
  <c r="G19" i="176" l="1"/>
  <c r="G20" i="176" s="1"/>
  <c r="G17" i="176"/>
  <c r="G18" i="176" s="1"/>
  <c r="G15" i="176"/>
  <c r="G16" i="176" s="1"/>
  <c r="G15" i="241" l="1"/>
  <c r="G17" i="241" s="1"/>
  <c r="G13" i="1" l="1"/>
  <c r="F14" i="1"/>
  <c r="F10" i="1"/>
  <c r="F216" i="246" l="1"/>
  <c r="E216" i="246"/>
  <c r="D216" i="246"/>
  <c r="G9" i="242"/>
  <c r="G10" i="242"/>
  <c r="G11" i="242"/>
  <c r="G12" i="242"/>
  <c r="G13" i="242"/>
  <c r="G14" i="242"/>
  <c r="G15" i="242"/>
  <c r="G16" i="242"/>
  <c r="G17" i="242"/>
  <c r="G18" i="242"/>
  <c r="G19" i="242"/>
  <c r="G20" i="242"/>
  <c r="G21" i="242"/>
  <c r="G22" i="242"/>
  <c r="G23" i="242"/>
  <c r="G24" i="242"/>
  <c r="G25" i="242"/>
  <c r="G26" i="242"/>
  <c r="G27" i="242"/>
  <c r="G28" i="242"/>
  <c r="G29" i="242"/>
  <c r="G30" i="242"/>
  <c r="G31" i="242"/>
  <c r="G32" i="242"/>
  <c r="G33" i="242"/>
  <c r="G34" i="242"/>
  <c r="G35" i="242"/>
  <c r="G36" i="242"/>
  <c r="G37" i="242"/>
  <c r="G38" i="242"/>
  <c r="G39" i="242"/>
  <c r="G40" i="242"/>
  <c r="G41" i="242"/>
  <c r="G42" i="242"/>
  <c r="G8" i="242"/>
  <c r="G216" i="246" l="1"/>
  <c r="G18" i="18" l="1"/>
  <c r="G8" i="18"/>
  <c r="G9" i="18" s="1"/>
  <c r="G30" i="199" l="1"/>
  <c r="G31" i="199" s="1"/>
  <c r="G32" i="199" s="1"/>
  <c r="G33" i="199" s="1"/>
  <c r="G34" i="199" s="1"/>
  <c r="G10" i="245"/>
  <c r="G8" i="245"/>
  <c r="F20" i="245"/>
  <c r="E20" i="245"/>
  <c r="D20" i="245"/>
  <c r="G20" i="245" l="1"/>
  <c r="L38" i="244"/>
  <c r="F24" i="244"/>
  <c r="E24" i="244"/>
  <c r="D24" i="244"/>
  <c r="G18" i="243"/>
  <c r="G13" i="243"/>
  <c r="G8" i="243"/>
  <c r="L38" i="243"/>
  <c r="F24" i="243"/>
  <c r="E24" i="243"/>
  <c r="D24" i="243"/>
  <c r="D44" i="242"/>
  <c r="F44" i="242"/>
  <c r="E44" i="242"/>
  <c r="G24" i="243" l="1"/>
  <c r="G24" i="244"/>
  <c r="G44" i="242"/>
  <c r="F24" i="241" l="1"/>
  <c r="E24" i="241"/>
  <c r="D24" i="241"/>
  <c r="G7" i="241"/>
  <c r="G6" i="241"/>
  <c r="G8" i="241" s="1"/>
  <c r="G9" i="241" s="1"/>
  <c r="G10" i="241" s="1"/>
  <c r="F24" i="240"/>
  <c r="E24" i="240"/>
  <c r="D24" i="240"/>
  <c r="G7" i="240"/>
  <c r="G6" i="240"/>
  <c r="G8" i="240" s="1"/>
  <c r="G9" i="240" s="1"/>
  <c r="G15" i="239"/>
  <c r="G14" i="239"/>
  <c r="G16" i="239" s="1"/>
  <c r="G17" i="239" s="1"/>
  <c r="F24" i="239"/>
  <c r="E24" i="239"/>
  <c r="D24" i="239"/>
  <c r="G7" i="239"/>
  <c r="G6" i="239"/>
  <c r="G8" i="239" s="1"/>
  <c r="G9" i="239" s="1"/>
  <c r="G16" i="238"/>
  <c r="G15" i="238"/>
  <c r="G17" i="238" s="1"/>
  <c r="G18" i="238" s="1"/>
  <c r="F24" i="238"/>
  <c r="E24" i="238"/>
  <c r="D24" i="238"/>
  <c r="G7" i="238"/>
  <c r="G6" i="238"/>
  <c r="G8" i="238" s="1"/>
  <c r="G9" i="238" s="1"/>
  <c r="G24" i="239" l="1"/>
  <c r="G24" i="241"/>
  <c r="G24" i="240"/>
  <c r="G24" i="238"/>
  <c r="F12" i="173"/>
  <c r="G11" i="173"/>
  <c r="F11" i="173"/>
  <c r="G14" i="1"/>
  <c r="F11" i="1"/>
  <c r="F12" i="1"/>
  <c r="F13" i="1"/>
  <c r="F72" i="178"/>
  <c r="E72" i="178"/>
  <c r="D72" i="178"/>
  <c r="G8" i="199"/>
  <c r="G10" i="199" s="1"/>
  <c r="G11" i="199" s="1"/>
  <c r="G12" i="199" s="1"/>
  <c r="G13" i="199" s="1"/>
  <c r="G14" i="199" s="1"/>
  <c r="G15" i="199" s="1"/>
  <c r="G16" i="199" s="1"/>
  <c r="G17" i="199" s="1"/>
  <c r="G18" i="199" s="1"/>
  <c r="G19" i="199" s="1"/>
  <c r="G20" i="199" s="1"/>
  <c r="G21" i="199" s="1"/>
  <c r="G22" i="199" s="1"/>
  <c r="G23" i="199" s="1"/>
  <c r="G24" i="199" s="1"/>
  <c r="G25" i="199" s="1"/>
  <c r="G26" i="199" s="1"/>
  <c r="G27" i="199" s="1"/>
  <c r="G28" i="199" s="1"/>
  <c r="G9" i="236"/>
  <c r="F9" i="236"/>
  <c r="F11" i="236"/>
  <c r="G11" i="236" s="1"/>
  <c r="F13" i="236"/>
  <c r="G13" i="236" s="1"/>
  <c r="F15" i="236"/>
  <c r="G15" i="236" s="1"/>
  <c r="F17" i="236"/>
  <c r="G17" i="236" s="1"/>
  <c r="F19" i="236"/>
  <c r="G19" i="236" s="1"/>
  <c r="F21" i="236"/>
  <c r="G21" i="236" s="1"/>
  <c r="F23" i="236"/>
  <c r="G23" i="236" s="1"/>
  <c r="F7" i="236"/>
  <c r="F24" i="237" l="1"/>
  <c r="E24" i="237"/>
  <c r="D24" i="237"/>
  <c r="G7" i="237"/>
  <c r="G6" i="237"/>
  <c r="G8" i="237" s="1"/>
  <c r="G9" i="237" s="1"/>
  <c r="G10" i="237" s="1"/>
  <c r="G11" i="237" s="1"/>
  <c r="G6" i="235"/>
  <c r="G8" i="235" s="1"/>
  <c r="G9" i="235" s="1"/>
  <c r="G10" i="235" s="1"/>
  <c r="G11" i="235" s="1"/>
  <c r="G12" i="235" s="1"/>
  <c r="G13" i="235" s="1"/>
  <c r="G14" i="235" s="1"/>
  <c r="G15" i="235" s="1"/>
  <c r="G17" i="18"/>
  <c r="G24" i="237" l="1"/>
  <c r="F26" i="236" l="1"/>
  <c r="E26" i="236"/>
  <c r="D26" i="236"/>
  <c r="G7" i="236"/>
  <c r="F24" i="235"/>
  <c r="E24" i="235"/>
  <c r="D24" i="235"/>
  <c r="G7" i="235"/>
  <c r="G26" i="236" l="1"/>
  <c r="G24" i="235"/>
  <c r="F31" i="200" l="1"/>
  <c r="E31" i="200"/>
  <c r="E24" i="176" l="1"/>
  <c r="D31" i="200" l="1"/>
  <c r="G31" i="200" s="1"/>
  <c r="G9" i="200"/>
  <c r="G10" i="200" s="1"/>
  <c r="G11" i="200" s="1"/>
  <c r="G12" i="200" s="1"/>
  <c r="G13" i="200" s="1"/>
  <c r="G14" i="200" s="1"/>
  <c r="G15" i="200" s="1"/>
  <c r="G16" i="200" s="1"/>
  <c r="E24" i="173" l="1"/>
  <c r="D24" i="173"/>
  <c r="C24" i="173"/>
  <c r="E23" i="1"/>
  <c r="D23" i="1"/>
  <c r="C23" i="1"/>
  <c r="G12" i="1"/>
  <c r="G10" i="1"/>
  <c r="G9" i="1"/>
  <c r="F9" i="1"/>
  <c r="G7" i="176"/>
  <c r="G8" i="176" s="1"/>
  <c r="G9" i="176"/>
  <c r="G10" i="176" s="1"/>
  <c r="G11" i="176"/>
  <c r="G12" i="176" s="1"/>
  <c r="F24" i="176"/>
  <c r="G24" i="176" s="1"/>
  <c r="G7" i="18"/>
  <c r="D24" i="18"/>
  <c r="E24" i="18"/>
  <c r="F24" i="18"/>
  <c r="L38" i="18"/>
  <c r="G6" i="110"/>
  <c r="G7" i="110" s="1"/>
  <c r="G8" i="110" s="1"/>
  <c r="D24" i="110"/>
  <c r="E24" i="110"/>
  <c r="F24" i="110"/>
  <c r="G7" i="178"/>
  <c r="G8" i="178" s="1"/>
  <c r="G9" i="178" s="1"/>
  <c r="G10" i="178" s="1"/>
  <c r="G11" i="178" s="1"/>
  <c r="G12" i="178" s="1"/>
  <c r="G13" i="178" s="1"/>
  <c r="G14" i="178" s="1"/>
  <c r="G15" i="178" s="1"/>
  <c r="G16" i="178" s="1"/>
  <c r="G17" i="178" s="1"/>
  <c r="G18" i="178" s="1"/>
  <c r="G19" i="178" s="1"/>
  <c r="G20" i="178" s="1"/>
  <c r="G21" i="178" s="1"/>
  <c r="G22" i="178" s="1"/>
  <c r="G23" i="178" s="1"/>
  <c r="G24" i="178" s="1"/>
  <c r="G25" i="178" s="1"/>
  <c r="G26" i="178" s="1"/>
  <c r="G27" i="178" s="1"/>
  <c r="G28" i="178" s="1"/>
  <c r="G29" i="178" s="1"/>
  <c r="G30" i="178" s="1"/>
  <c r="G31" i="178" s="1"/>
  <c r="G32" i="178" s="1"/>
  <c r="G33" i="178" s="1"/>
  <c r="G34" i="178" s="1"/>
  <c r="G35" i="178" s="1"/>
  <c r="G36" i="178" s="1"/>
  <c r="G37" i="178" s="1"/>
  <c r="G38" i="178" s="1"/>
  <c r="G39" i="178" s="1"/>
  <c r="G40" i="178" s="1"/>
  <c r="G41" i="178" s="1"/>
  <c r="G42" i="178" s="1"/>
  <c r="G43" i="178" s="1"/>
  <c r="G44" i="178" s="1"/>
  <c r="G45" i="178" s="1"/>
  <c r="G46" i="178" s="1"/>
  <c r="G47" i="178" s="1"/>
  <c r="G48" i="178" s="1"/>
  <c r="G49" i="178" s="1"/>
  <c r="G50" i="178" s="1"/>
  <c r="G51" i="178" s="1"/>
  <c r="G52" i="178" s="1"/>
  <c r="G53" i="178" s="1"/>
  <c r="G54" i="178" s="1"/>
  <c r="G55" i="178" s="1"/>
  <c r="G56" i="178" s="1"/>
  <c r="G57" i="178" s="1"/>
  <c r="G58" i="178" s="1"/>
  <c r="G59" i="178" s="1"/>
  <c r="G60" i="178" s="1"/>
  <c r="G61" i="178" s="1"/>
  <c r="G62" i="178" s="1"/>
  <c r="G63" i="178" s="1"/>
  <c r="G64" i="178" s="1"/>
  <c r="G65" i="178" s="1"/>
  <c r="G66" i="178" s="1"/>
  <c r="G67" i="178" s="1"/>
  <c r="G68" i="178" s="1"/>
  <c r="G24" i="18" l="1"/>
  <c r="F23" i="1"/>
  <c r="G24" i="110"/>
  <c r="F24" i="173"/>
  <c r="G23" i="1"/>
  <c r="G24" i="173"/>
  <c r="G72" i="178" l="1"/>
</calcChain>
</file>

<file path=xl/sharedStrings.xml><?xml version="1.0" encoding="utf-8"?>
<sst xmlns="http://schemas.openxmlformats.org/spreadsheetml/2006/main" count="1152" uniqueCount="675">
  <si>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</si>
  <si>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</si>
  <si>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</si>
  <si>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</si>
  <si>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</si>
  <si>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</si>
  <si>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</si>
  <si>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</si>
  <si>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</si>
  <si>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</si>
  <si>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</si>
  <si>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</si>
  <si>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</si>
  <si>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</si>
  <si>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</si>
  <si>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</si>
  <si>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</si>
  <si>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</si>
  <si>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</si>
  <si>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</si>
  <si>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</si>
  <si>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เงินอนุมัติ</t>
  </si>
  <si>
    <t>ก่อหนี้ผูกพัน</t>
  </si>
  <si>
    <t>( PO )</t>
  </si>
  <si>
    <t>PO</t>
  </si>
  <si>
    <t>ในมือ</t>
  </si>
  <si>
    <t>PO/</t>
  </si>
  <si>
    <t>เบิกจ่าย</t>
  </si>
  <si>
    <t xml:space="preserve"> รวมทั้งสิ้น</t>
  </si>
  <si>
    <t>.</t>
  </si>
  <si>
    <t>งบบุคลากร  (พนักงานราชการ)</t>
  </si>
  <si>
    <t>ในมือ/</t>
  </si>
  <si>
    <t>งบประจำ</t>
  </si>
  <si>
    <t>ค่าตอบแทนพนักงานราชการ</t>
  </si>
  <si>
    <t>ค่าจ้างฯ</t>
  </si>
  <si>
    <t xml:space="preserve"> ประกันสังคม พนง.ราชการ ค.1</t>
  </si>
  <si>
    <t>ค่าเช่าบ้าน ครั้งที่ 1</t>
  </si>
  <si>
    <t xml:space="preserve">                                       ยอดรวม   </t>
  </si>
  <si>
    <t>( PO/ ค้างในมือ)</t>
  </si>
  <si>
    <t>สรุปรายการเงินงบกลยุทธ์โครงการ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</si>
  <si>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</si>
  <si>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</si>
  <si>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</si>
  <si>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</si>
  <si>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38008</t>
  </si>
  <si>
    <t>ก.ก.</t>
  </si>
  <si>
    <t>N3101</t>
  </si>
  <si>
    <t>ว. 3732</t>
  </si>
  <si>
    <t>จันทร์ทิพย์</t>
  </si>
  <si>
    <t>N 3101</t>
  </si>
  <si>
    <t>ค่าจ้างธุรการ  เดือนละ 9,000.-</t>
  </si>
  <si>
    <t>งบเงินอุดหนุน</t>
  </si>
  <si>
    <t>รายจ่ายงบประจำ</t>
  </si>
  <si>
    <t xml:space="preserve">            รายจ่ายภาพรวม</t>
  </si>
  <si>
    <t>ค่าจ้างเขต 9 ราย</t>
  </si>
  <si>
    <t xml:space="preserve">   (งบบุคลากร)</t>
  </si>
  <si>
    <t xml:space="preserve"> ค่าอุปกรณ์การเรียน</t>
  </si>
  <si>
    <t xml:space="preserve"> ค่าจัดการเรียนการสอน</t>
  </si>
  <si>
    <t xml:space="preserve">                      ยอดรวมทั้งสิ้น</t>
  </si>
  <si>
    <t>งบลงทุน (ค่าครุภัณฑ์/สิ่งก่อสร้าง)</t>
  </si>
  <si>
    <t>30 กย.</t>
  </si>
  <si>
    <t>ค่าซ่อมแซมไฟฟ้า  รร.โคกสง่า</t>
  </si>
  <si>
    <t>ค่าซ่อมแซมไฟฟ้า  รร.โพทะเลประชาสรรค์</t>
  </si>
  <si>
    <t>ค่าซ่อมแซมบริเวณ สำนักงานฯ</t>
  </si>
  <si>
    <t>ค่าวัสดุ สำนักงาน</t>
  </si>
  <si>
    <t>ค่าวารสาร/แผ่นพับประชาสัมพันธ์</t>
  </si>
  <si>
    <r>
      <t xml:space="preserve">       </t>
    </r>
    <r>
      <rPr>
        <b/>
        <u/>
        <sz val="14"/>
        <rFont val="TH SarabunPSK"/>
        <family val="2"/>
      </rPr>
      <t>งบดำเนินงาน</t>
    </r>
  </si>
  <si>
    <t>รายงการบริหารงบประมาณประจำปีงบประมาณ 2563</t>
  </si>
  <si>
    <t>25 ตค.62</t>
  </si>
  <si>
    <t>รายการงบประจำสำนักงาน</t>
  </si>
  <si>
    <t xml:space="preserve"> งบประมาณรับทั้งสิ้น (ครั้งที่ 1)</t>
  </si>
  <si>
    <t>29 ตค.62</t>
  </si>
  <si>
    <t>ว.4774</t>
  </si>
  <si>
    <t>รับงบประมาณบริหารฯ  ครั้งที่ 1</t>
  </si>
  <si>
    <t>เงินอุดหนุนภาคเรียน 2/62 (70%)</t>
  </si>
  <si>
    <t>31 ตค.62</t>
  </si>
  <si>
    <t>ว. 4848</t>
  </si>
  <si>
    <t xml:space="preserve"> กิจกรรมพัฒนาคุณภาพผู้เรียน</t>
  </si>
  <si>
    <t>ฎ.80</t>
  </si>
  <si>
    <t>ฎ.81</t>
  </si>
  <si>
    <t>เบิกเงิน 189 ร.ร.</t>
  </si>
  <si>
    <t>ฎ.79</t>
  </si>
  <si>
    <t>ว. 4748</t>
  </si>
  <si>
    <t>ว. 4827</t>
  </si>
  <si>
    <t>22 ตค.62</t>
  </si>
  <si>
    <t>ว. 4746</t>
  </si>
  <si>
    <t xml:space="preserve"> (ตค.62- ธค.62)  3 เดือน</t>
  </si>
  <si>
    <t>จันทิพย์</t>
  </si>
  <si>
    <t xml:space="preserve"> (ตค.62- มค.63)  4 เดือน</t>
  </si>
  <si>
    <t>ค่าจ้างธุรการ 15,000.- (+750)</t>
  </si>
  <si>
    <t>เงินกันไว้เบิกเหลื่อมปี งบประมาณปี พ.ศ. 2562</t>
  </si>
  <si>
    <t>18 ตค.62</t>
  </si>
  <si>
    <t>Inv.8</t>
  </si>
  <si>
    <t>Inv.9</t>
  </si>
  <si>
    <t>Inv.10</t>
  </si>
  <si>
    <t>Inv.11</t>
  </si>
  <si>
    <t>Inv.13</t>
  </si>
  <si>
    <t>Inv.14</t>
  </si>
  <si>
    <t>โครงการขับเคลื่อนคุณภาพการศึกษาด้วยกระบวนการ</t>
  </si>
  <si>
    <t>มีส่วนร่วม โดยคณะ ก.ต.ป.น.</t>
  </si>
  <si>
    <t>ปาริชาติ/คณะ</t>
  </si>
  <si>
    <t>ฎ.52</t>
  </si>
  <si>
    <t xml:space="preserve"> เงินยืม ศน.ปาริชาติ เข่งแก้ว</t>
  </si>
  <si>
    <t>พี.23</t>
  </si>
  <si>
    <t xml:space="preserve">ค่าเดินทาง 5 ราย </t>
  </si>
  <si>
    <t>Inv.37</t>
  </si>
  <si>
    <t>ค่าไฟฟ้า เดือน ตค.62</t>
  </si>
  <si>
    <t>Inv.40</t>
  </si>
  <si>
    <t xml:space="preserve">                                    ยอดคงเหลือ</t>
  </si>
  <si>
    <t>โครงการพัฒนานำนโยบายจัดการศึกษาสู่การปฏิบัติ</t>
  </si>
  <si>
    <t>คชจ.การระชุม ก.ต.ป.น. (วันที่ 22 ตค.62)</t>
  </si>
  <si>
    <t>กลุ่มแผนฯ</t>
  </si>
  <si>
    <t>ร้อยละการเบิก</t>
  </si>
  <si>
    <t>ร้อยละของการ</t>
  </si>
  <si>
    <t>ปี. 2562</t>
  </si>
  <si>
    <t>ของ</t>
  </si>
  <si>
    <t>การก่อหนี้</t>
  </si>
  <si>
    <t>ผูกพัน</t>
  </si>
  <si>
    <t>ยอดคงเหลือ</t>
  </si>
  <si>
    <t xml:space="preserve">   - ไตรมาสที่ 1      ร้อยละ  </t>
  </si>
  <si>
    <t xml:space="preserve">  - ไตรมาสที่ 2      ร้อยละ    </t>
  </si>
  <si>
    <t xml:space="preserve">  - ไตรมาสที่ 3      ร้อยละ   </t>
  </si>
  <si>
    <t xml:space="preserve">  - ไตรมาสที่ 4      ร้อยละ   </t>
  </si>
  <si>
    <t xml:space="preserve">ร้อยละ   </t>
  </si>
  <si>
    <t>ค่าโทรศัพท์ ทีโอที  เดือน กย.62</t>
  </si>
  <si>
    <t>ยอดเงิน</t>
  </si>
  <si>
    <t>นันทนา</t>
  </si>
  <si>
    <t>-</t>
  </si>
  <si>
    <t>ของปี 2562</t>
  </si>
  <si>
    <t>สรุปผลการเบิกจ่ายเงินงบประมาณ  ปี  2563</t>
  </si>
  <si>
    <t>รายงานผลการบริหารงบประมาณประจำปีงบประมาณ 2563</t>
  </si>
  <si>
    <t>8 พย.62</t>
  </si>
  <si>
    <t>ว.5180</t>
  </si>
  <si>
    <t>ครูวิกฤต 15,000.- (+750)</t>
  </si>
  <si>
    <t>ว.4889</t>
  </si>
  <si>
    <t>22 พย.62</t>
  </si>
  <si>
    <t>36 ราย</t>
  </si>
  <si>
    <t>ครูวิทย์+คณิต  15,000+750</t>
  </si>
  <si>
    <t>11 พย.62</t>
  </si>
  <si>
    <t>ว. 4916</t>
  </si>
  <si>
    <t xml:space="preserve"> (ตค.62- ธค.63) 3 เดือน</t>
  </si>
  <si>
    <t>32 ราย</t>
  </si>
  <si>
    <t>39 ราย</t>
  </si>
  <si>
    <t>จ้างนักการฯ (9,000 +450)</t>
  </si>
  <si>
    <t>จ้างนักการ(ปกติ) (9,000 +450)</t>
  </si>
  <si>
    <t>รหัส 39004</t>
  </si>
  <si>
    <t>14 พย.62</t>
  </si>
  <si>
    <t>ว.4991</t>
  </si>
  <si>
    <t>ครูพี่เลี้ยงฯ 9,000.- (+450)</t>
  </si>
  <si>
    <t>25 ราย</t>
  </si>
  <si>
    <t>15 พย.62</t>
  </si>
  <si>
    <t>ว.5010</t>
  </si>
  <si>
    <t>9 ราย</t>
  </si>
  <si>
    <t>N 3092</t>
  </si>
  <si>
    <t>บ้านซับตะแบก</t>
  </si>
  <si>
    <t>บ้านซับไม้แดง</t>
  </si>
  <si>
    <t>บ้านทรัพย์เกษตร</t>
  </si>
  <si>
    <t>บ้านท่าด้วง</t>
  </si>
  <si>
    <t>บ้านนาเฉลียง</t>
  </si>
  <si>
    <t>บ้านนาเฉลียงใต้</t>
  </si>
  <si>
    <t>บ้านน้ำเดือด</t>
  </si>
  <si>
    <t>บ้านเนินถาวร</t>
  </si>
  <si>
    <t>บ้านโป่งบุญเจริญ</t>
  </si>
  <si>
    <t>บ้านพญาวัง</t>
  </si>
  <si>
    <t>บ้านพุขาม</t>
  </si>
  <si>
    <t>บ้านโพทะเลประชาสรรค์</t>
  </si>
  <si>
    <t>บ้านรวมทรัพย์</t>
  </si>
  <si>
    <t>บ้านราหุล</t>
  </si>
  <si>
    <t>บ้านลำตะคร้อ</t>
  </si>
  <si>
    <t>บ้านวังลึก</t>
  </si>
  <si>
    <t>บ้านศรีมงคล</t>
  </si>
  <si>
    <t>บ้านสระประดู่</t>
  </si>
  <si>
    <t>บ้านสันเจริญโป่งสะทอน</t>
  </si>
  <si>
    <t>บ้านสามัคคีพัฒนา</t>
  </si>
  <si>
    <t>บ้านหนองบัวทอง</t>
  </si>
  <si>
    <t>บ้านหนองสะแกสี่</t>
  </si>
  <si>
    <t>บ้านห้วยทราย</t>
  </si>
  <si>
    <t>บ้านห้วยโป่ง-ไผ่ขวาง</t>
  </si>
  <si>
    <t>รัฐประชานุสรณ์</t>
  </si>
  <si>
    <t>อนุบาลบึงสามพัน</t>
  </si>
  <si>
    <t>บ้านสระเกษ</t>
  </si>
  <si>
    <t>บ้านซับน้อย</t>
  </si>
  <si>
    <t>บ้านซับสามัคคี</t>
  </si>
  <si>
    <t>บ้านท่าโรง</t>
  </si>
  <si>
    <t>บ้านสระกรวด</t>
  </si>
  <si>
    <t>บ้านกองทูล ฯ</t>
  </si>
  <si>
    <t>บ้านเขาสูงราษฎร์บำรุง</t>
  </si>
  <si>
    <t>บ้านคลองดู่</t>
  </si>
  <si>
    <t>บ้านคลองตะคร้อ</t>
  </si>
  <si>
    <t>19 พย.62</t>
  </si>
  <si>
    <t>ว. 5013</t>
  </si>
  <si>
    <t>พาหนะนักเรียน เทอม 2/62</t>
  </si>
  <si>
    <t>บริหารรถกระบะ-รถตู้ เทอม 2/62</t>
  </si>
  <si>
    <t>บย.3594</t>
  </si>
  <si>
    <t>พช.</t>
  </si>
  <si>
    <t>บย.3595</t>
  </si>
  <si>
    <t>นข.3372</t>
  </si>
  <si>
    <t>N 3104</t>
  </si>
  <si>
    <t>21 พย.62</t>
  </si>
  <si>
    <t>ว. 5169</t>
  </si>
  <si>
    <t>คัดเลือกสถานศึกษา IQA Award</t>
  </si>
  <si>
    <t>นิเทศฯ</t>
  </si>
  <si>
    <t>26 พย.62</t>
  </si>
  <si>
    <t>ว. 5190</t>
  </si>
  <si>
    <t>ค่าตรวจประเมินจัดการเรียนรู้ รูปแบบ Active Lernฯ</t>
  </si>
  <si>
    <t>รหัส 39001</t>
  </si>
  <si>
    <t>N3102</t>
  </si>
  <si>
    <t>โครงการบ้านนักวิทยาศาสตร์น้อย  ปฐมวัย</t>
  </si>
  <si>
    <t>2.คชจ.จัดอบรมแทนแทน บ้านนักวิทย์ฯ</t>
  </si>
  <si>
    <t>1. คชจ.ประเมิน ร.ร.รับตราพระราชทานฯ</t>
  </si>
  <si>
    <t>โครงการศิลปะหัตถกรรมฯ</t>
  </si>
  <si>
    <t>โครงการประชุมผู้บริหาร/จนท.</t>
  </si>
  <si>
    <t>ค่าจ้างเวรยาม 1 ราย  6 เดือน (9,000)</t>
  </si>
  <si>
    <t>4 พย.62</t>
  </si>
  <si>
    <t>ฎ.69</t>
  </si>
  <si>
    <t>เงินยืม ธีรพงศ์</t>
  </si>
  <si>
    <t>ค่าเดินทาง ธีรพงศ์</t>
  </si>
  <si>
    <t>ฎ.70</t>
  </si>
  <si>
    <t>5 พย.62</t>
  </si>
  <si>
    <t>ฎ.71</t>
  </si>
  <si>
    <t>ค่าโทรศัพท์ มือถอ ผอ./ กย.62</t>
  </si>
  <si>
    <t>ค่าน้ำมัน ต.ค.62</t>
  </si>
  <si>
    <t>6 พย.62</t>
  </si>
  <si>
    <t>ฎ.75</t>
  </si>
  <si>
    <t>ฎ.76</t>
  </si>
  <si>
    <t>ฎ.77</t>
  </si>
  <si>
    <t>ค่าไปรษณีย์ / ตค.62</t>
  </si>
  <si>
    <t>ฎ.84</t>
  </si>
  <si>
    <t>ฎ.82</t>
  </si>
  <si>
    <t>ค่าเดินทาง พรรณทิพย์</t>
  </si>
  <si>
    <t>7 พย.62</t>
  </si>
  <si>
    <t>ฎ.83</t>
  </si>
  <si>
    <t>ค่าประปา / ตค.62</t>
  </si>
  <si>
    <t>ไอ.57</t>
  </si>
  <si>
    <t>ค่าวัสดุ ก.ต.ป.น.</t>
  </si>
  <si>
    <t>ไอ.56</t>
  </si>
  <si>
    <t>ค่าจ้างถ่ายเอกสาร</t>
  </si>
  <si>
    <t>12 พย.62</t>
  </si>
  <si>
    <t>ค่าโทรศัพท์ มือถอ ผอ./ ตค.62</t>
  </si>
  <si>
    <t>13 พย.62</t>
  </si>
  <si>
    <t>ฎ.109</t>
  </si>
  <si>
    <t>อัมพร</t>
  </si>
  <si>
    <t>จ้างถ่ายเอกสารเลื่อนขั้นเงินเดือน</t>
  </si>
  <si>
    <t>ฎ.113</t>
  </si>
  <si>
    <t>ซ่อมPrinter /ก.ส่งเสิรมฯ</t>
  </si>
  <si>
    <t>ฎ.114</t>
  </si>
  <si>
    <t>ฎ.112</t>
  </si>
  <si>
    <t>อริศรา</t>
  </si>
  <si>
    <t>ค่าจ้างถ่ายเอกสารคู่มือประเมิน กตปน.</t>
  </si>
  <si>
    <t>กิจ.5</t>
  </si>
  <si>
    <t>ค่าเดินทาง ศน.รังสิมา</t>
  </si>
  <si>
    <t>ฎ.117</t>
  </si>
  <si>
    <t>ค่าเดินทางรังสิมา+อนวัฒน์</t>
  </si>
  <si>
    <t>ฎ.116</t>
  </si>
  <si>
    <t>18 พย..62</t>
  </si>
  <si>
    <t>ฎ.105</t>
  </si>
  <si>
    <t>เงินยืม นส.ปวงอร</t>
  </si>
  <si>
    <t>ฎ.122</t>
  </si>
  <si>
    <t>เงินยืม นางคนึง คุ้มตระกูล</t>
  </si>
  <si>
    <t>ฎ.131</t>
  </si>
  <si>
    <t>ฎ.139</t>
  </si>
  <si>
    <t>ค่าเดินทาง อรพรรณ</t>
  </si>
  <si>
    <t>25 พย.62</t>
  </si>
  <si>
    <t>ค่าเดินทาง ศน. 4 ราย</t>
  </si>
  <si>
    <t>ฎ.142</t>
  </si>
  <si>
    <t>ฎ.149</t>
  </si>
  <si>
    <t>เงินยืม รองสันติชัย</t>
  </si>
  <si>
    <t>เงินยืม สุทัศน์ (ผอ.ประชุม)</t>
  </si>
  <si>
    <t>ฎ.150</t>
  </si>
  <si>
    <t>28 พย.62</t>
  </si>
  <si>
    <t>ไอ.54</t>
  </si>
  <si>
    <t>ซ่อมรถยนต์ นข.2394</t>
  </si>
  <si>
    <t>ไอ.63</t>
  </si>
  <si>
    <t>ไอ.76</t>
  </si>
  <si>
    <t>ฎ.100</t>
  </si>
  <si>
    <t>เบิกเงินของ ตค.62</t>
  </si>
  <si>
    <t>ฎ.108</t>
  </si>
  <si>
    <t>เบิกเงินของ ตค.62/ โคกตะขบ</t>
  </si>
  <si>
    <t>83 ราย</t>
  </si>
  <si>
    <t>ค่าตอบแทนพนง ครั้งที่ 1/ 4 เดือน</t>
  </si>
  <si>
    <t>ตค.-มค.63</t>
  </si>
  <si>
    <t>18 พย.62</t>
  </si>
  <si>
    <t>ฎ.120</t>
  </si>
  <si>
    <t>เบิกของเดือน ตค. - พย.62  86 ราย</t>
  </si>
  <si>
    <t>ฎ.121</t>
  </si>
  <si>
    <t>พี.66</t>
  </si>
  <si>
    <t>เบิกของเดือน ตค. - พย.62  39 ราย</t>
  </si>
  <si>
    <t>ฎ.133</t>
  </si>
  <si>
    <t>เบิกของเดือน ตค. 62</t>
  </si>
  <si>
    <t>ฎ.135</t>
  </si>
  <si>
    <t>เบิกของเดือน พย. 62</t>
  </si>
  <si>
    <t>ฎ.136</t>
  </si>
  <si>
    <t>ฎ.138</t>
  </si>
  <si>
    <t>เบิกของเดือน ตค. - พย.62  25 ราย</t>
  </si>
  <si>
    <t>27 พย.62</t>
  </si>
  <si>
    <t>ฎ.143</t>
  </si>
  <si>
    <t>คืนเงิน 1 วัน  เนื่องจากเบิกเกิน</t>
  </si>
  <si>
    <t>29 พย.62</t>
  </si>
  <si>
    <t>เบิกของ  ตค. - พย.62 / 36 ราย</t>
  </si>
  <si>
    <t>ฎ.156</t>
  </si>
  <si>
    <t>ฎ.1567</t>
  </si>
  <si>
    <t>ไอ.78</t>
  </si>
  <si>
    <t>ค่าน้ำมัน ตัดหญ้า</t>
  </si>
  <si>
    <t>ค่าวัสดุ</t>
  </si>
  <si>
    <t>คืนเงินยืม ธีพงศ์ ฎ.69</t>
  </si>
  <si>
    <t>สมหมาย</t>
  </si>
  <si>
    <t>ว. 5034</t>
  </si>
  <si>
    <t>ค่าอินเทอร์เน็ต ค.1 (ตค-มค.63 )  4 เดือน</t>
  </si>
  <si>
    <t>รหัส39002</t>
  </si>
  <si>
    <t>เงินกันเหลื่อมปี 2562 (งบดำเนินงาน )</t>
  </si>
  <si>
    <t>เงินกันเหลื่อมปี 2562 (งบลงทุน )</t>
  </si>
  <si>
    <t>สพป.เพชรบูรณ์ เขต 3</t>
  </si>
  <si>
    <t>ชุมชนบ้านโคกปรง</t>
  </si>
  <si>
    <t>บ้านเขายางโปร่ง</t>
  </si>
  <si>
    <t>บ้านซับอีลุม</t>
  </si>
  <si>
    <t>บ้านซับสวัสดิ์</t>
  </si>
  <si>
    <t>บ้านคลองทราย</t>
  </si>
  <si>
    <t>บ้านฟุบสะแก</t>
  </si>
  <si>
    <t>บ้านซับสมบูรณ์</t>
  </si>
  <si>
    <t>บ้านกระทุ่มทองประชาสรรค์</t>
  </si>
  <si>
    <t>บ้านแสงมณีวิทยา</t>
  </si>
  <si>
    <t>บ้านนาไร่เดียว</t>
  </si>
  <si>
    <t>อนุบาลวัดในเรืองศรีวิเชียรฯ</t>
  </si>
  <si>
    <t>บ้านทุ่งใหญ่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</si>
  <si>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</si>
  <si>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</si>
  <si>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</si>
  <si>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</si>
  <si>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</si>
  <si>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</si>
  <si>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</si>
  <si>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บ้านวังไผ่</t>
  </si>
  <si>
    <t>บ้านหนองสะแก</t>
  </si>
  <si>
    <t>บ้านหนองบัวขาว</t>
  </si>
  <si>
    <t>บ้านใหม่วิไลวัลย์</t>
  </si>
  <si>
    <t>บ้านหนองไม้สอ</t>
  </si>
  <si>
    <t>บ้านบ่อรัง</t>
  </si>
  <si>
    <t>บ้านหนองโป่ง</t>
  </si>
  <si>
    <t>บ้านบึงกระจับ</t>
  </si>
  <si>
    <t>บ้านโคกปรือ</t>
  </si>
  <si>
    <t>บ้านโคกสง่า</t>
  </si>
  <si>
    <t>บ้านหนองกระทุ่ม</t>
  </si>
  <si>
    <t>บ้านหนองคล้า</t>
  </si>
  <si>
    <t>ชุมชนบ้านพุเตย</t>
  </si>
  <si>
    <t>บ้านตะกุดไผ่</t>
  </si>
  <si>
    <t>บ้านภูน้ำหยด</t>
  </si>
  <si>
    <t>บ้านพระที่นั่ง</t>
  </si>
  <si>
    <t>บ้านเนินสะอาด</t>
  </si>
  <si>
    <t>บ้านโคกกรวด</t>
  </si>
  <si>
    <t>บ้านซับกระโซ่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</si>
  <si>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</si>
  <si>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</si>
  <si>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</si>
  <si>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</si>
  <si>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</si>
  <si>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</si>
  <si>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</si>
  <si>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</si>
  <si>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</si>
  <si>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</si>
  <si>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</si>
  <si>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บ้านม่วงชุม</t>
  </si>
  <si>
    <t>บ้านคลองกระจังวังไทร</t>
  </si>
  <si>
    <t>บ้านเขาคลัง</t>
  </si>
  <si>
    <t>บ้านหนองสรวง</t>
  </si>
  <si>
    <t>บ้านเกาะแก้ว</t>
  </si>
  <si>
    <t>บ้านวังขอน</t>
  </si>
  <si>
    <t>บ้านนาสวรรค์</t>
  </si>
  <si>
    <t>ชุมชนบ้านโคกสะอาด</t>
  </si>
  <si>
    <t>บ้านซับหินเพลิง</t>
  </si>
  <si>
    <t>บ้านนาสนุ่น</t>
  </si>
  <si>
    <t>บ้านหนองบัว</t>
  </si>
  <si>
    <t>บ้านโคกตะขบ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</si>
  <si>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</si>
  <si>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</si>
  <si>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</si>
  <si>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</si>
  <si>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บ้านด่านไทรสามัคคี</t>
  </si>
  <si>
    <t>บ้านหนองหมู</t>
  </si>
  <si>
    <t>บ้านท่าไม้ทอง</t>
  </si>
  <si>
    <t>บ้านนาตะกุด</t>
  </si>
  <si>
    <t>บ้านศรีเทพน้อย</t>
  </si>
  <si>
    <t>บ้านโคกสะแกลาด</t>
  </si>
  <si>
    <t>บ้านบึงนาจาน</t>
  </si>
  <si>
    <t>บ้านหนองจอกวังกำแพง</t>
  </si>
  <si>
    <t>บ้านร่องหอยพัฒนา</t>
  </si>
  <si>
    <t>บ้านทุ่งเศรษฐี</t>
  </si>
  <si>
    <t>บ้านวังขาม</t>
  </si>
  <si>
    <t>อนุบาลศรีเทพ (สว่างวัฒนา)</t>
  </si>
  <si>
    <t>บ้านโคกหิน</t>
  </si>
  <si>
    <t>บ้านซับน้อยพัฒนา</t>
  </si>
  <si>
    <t>บ้านหนองย่างทอย</t>
  </si>
  <si>
    <t>บ้านโคกรังน้อย</t>
  </si>
  <si>
    <t>บ้านรังย้อย</t>
  </si>
  <si>
    <t>บ้านด่านเจริญชัย</t>
  </si>
  <si>
    <t>บ้านน้ำเขียว</t>
  </si>
  <si>
    <t>บ้านกองทูล(พิทักษ์ราษฎร์วิทยาคาร)</t>
  </si>
  <si>
    <t>บ้านเนินพัฒนา</t>
  </si>
  <si>
    <t>บ้านห้วยตลาด</t>
  </si>
  <si>
    <t>บ้านปางยาง</t>
  </si>
  <si>
    <t>บ้านเฉลียงทอง</t>
  </si>
  <si>
    <t>บ้านเนินคนธา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</si>
  <si>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</si>
  <si>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</si>
  <si>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</si>
  <si>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</si>
  <si>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บ้านท่าเยี่ยม</t>
  </si>
  <si>
    <t>บ้านหัวโตก</t>
  </si>
  <si>
    <t>บ้านคลองกรวด</t>
  </si>
  <si>
    <t>บ้านบ่อไทย</t>
  </si>
  <si>
    <t>บ้านตีบใต้</t>
  </si>
  <si>
    <t>บ้านนาวังแหน</t>
  </si>
  <si>
    <t>บ้านโคกเจริญ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</si>
  <si>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</si>
  <si>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</si>
  <si>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</si>
  <si>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</si>
  <si>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</si>
  <si>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</si>
  <si>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</si>
  <si>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</si>
  <si>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</si>
  <si>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</si>
  <si>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</si>
  <si>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บ้านคลองกระโบน</t>
  </si>
  <si>
    <t>บ้านเนินสวรรค์</t>
  </si>
  <si>
    <t>บ้านซับเดื่อ</t>
  </si>
  <si>
    <t>บ้านเพชรละคร</t>
  </si>
  <si>
    <t>ชุมชนบ้านท่าเสา</t>
  </si>
  <si>
    <t>บ้านซับตะเคียนทอง</t>
  </si>
  <si>
    <t xml:space="preserve">บ้าน กม.30 </t>
  </si>
  <si>
    <t>บ้านปากตก</t>
  </si>
  <si>
    <t>บ้านวังเหว</t>
  </si>
  <si>
    <t>บ้านนาเฉลียง(เฉลียงทองราษฎร์บำรุง)</t>
  </si>
  <si>
    <t>บ้านกลาง</t>
  </si>
  <si>
    <t>บ้านวังท่าดี</t>
  </si>
  <si>
    <t>บ้านวังโบสถ์</t>
  </si>
  <si>
    <t>บ้านตะกุดงาม</t>
  </si>
  <si>
    <t>บ้านสระหมื่นเชียง</t>
  </si>
  <si>
    <t>บ้านโคกสง่านาข้าวดอ</t>
  </si>
  <si>
    <t>บ้านคลองตะพานหิน</t>
  </si>
  <si>
    <t>บ้านพงษ์เพชรอนุสรณ์</t>
  </si>
  <si>
    <t>อนุบาลหนองไผ่</t>
  </si>
  <si>
    <t>บ้าน กม.35</t>
  </si>
  <si>
    <t xml:space="preserve">บ้านคลองยาง </t>
  </si>
  <si>
    <t>บ้านลำพาด</t>
  </si>
  <si>
    <t>บ้านปู่จ้าว</t>
  </si>
  <si>
    <t>บ้านกันจุ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</si>
  <si>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</si>
  <si>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</si>
  <si>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</si>
  <si>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</si>
  <si>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อนุบาลบึงสามพัน(ซับสมอทอด)</t>
  </si>
  <si>
    <t>บ้านตะกรุดหิน</t>
  </si>
  <si>
    <t>บ้านบึงสามพัน</t>
  </si>
  <si>
    <t>บ้านวังปลา</t>
  </si>
  <si>
    <t>บ้านซับสำราญเหนือ</t>
  </si>
  <si>
    <t>บ้านเนินสมบูรณ์</t>
  </si>
  <si>
    <t>ชุมชนบ้านวังพิกุล</t>
  </si>
  <si>
    <t xml:space="preserve">บ้านพนมเพชร </t>
  </si>
  <si>
    <t>บ้านยางสาว</t>
  </si>
  <si>
    <t>บ้านเขาพลวง</t>
  </si>
  <si>
    <t>บ้านสระแก้ว</t>
  </si>
  <si>
    <t>บ้านวังไลย์</t>
  </si>
  <si>
    <t>วัดเขาเจริญธรรม</t>
  </si>
  <si>
    <t>บ้านหนองแจง</t>
  </si>
  <si>
    <t>บ้านหนองชุมแสง</t>
  </si>
  <si>
    <t>11 ธค.62</t>
  </si>
  <si>
    <t>ว.5453</t>
  </si>
  <si>
    <t>ค่าจ้างเวรยาม/แม่บ้าน 4 ราย</t>
  </si>
  <si>
    <t>18 ธค.62</t>
  </si>
  <si>
    <t>ว. 5470</t>
  </si>
  <si>
    <t>ค่าเดินทางอบรมผู้ตรวจสอบภายใน</t>
  </si>
  <si>
    <t>นวลจันทร์</t>
  </si>
  <si>
    <t>เงินอุดหนุนภาคเรียน 2/62 (30%)</t>
  </si>
  <si>
    <t>ว. 5550</t>
  </si>
  <si>
    <t>ค่าเดินทางอนวัฒน์</t>
  </si>
  <si>
    <t>2 ธค.62</t>
  </si>
  <si>
    <t>ฎ.158</t>
  </si>
  <si>
    <t>ฎ.159</t>
  </si>
  <si>
    <t>เบิกค่าจ้าง ตค.-พย.62</t>
  </si>
  <si>
    <t>ไอ.80</t>
  </si>
  <si>
    <t>ค่าน้ำมัน พย.62</t>
  </si>
  <si>
    <t>ไอ.81</t>
  </si>
  <si>
    <t>ค่าไฟฟ้า เดือน พย.62</t>
  </si>
  <si>
    <t>ฎ.168</t>
  </si>
  <si>
    <t>3 ธค.62</t>
  </si>
  <si>
    <t>พี.92</t>
  </si>
  <si>
    <t>ค่าถ่ายเอกสาร สมุดจีเอฟ</t>
  </si>
  <si>
    <t>ค่าเดินทาง ศน.สุปัญญา</t>
  </si>
  <si>
    <t>ค่าเดินทาง ศน.ปัณณธร</t>
  </si>
  <si>
    <t>ฎ.217</t>
  </si>
  <si>
    <t>ค่าเดินทาง ศน.วิลัยภรณ์</t>
  </si>
  <si>
    <t>ฎ.234</t>
  </si>
  <si>
    <t>17 ธค.62</t>
  </si>
  <si>
    <t>23 ธค.62</t>
  </si>
  <si>
    <t>ค่าเดินทาง ศน.พัชรินทร์</t>
  </si>
  <si>
    <t>ฎ.271</t>
  </si>
  <si>
    <t>24 ธค.62</t>
  </si>
  <si>
    <t>ซ่อมPrinter /ก.การเงินฯ</t>
  </si>
  <si>
    <t>ค่าไปรษณีย์ / พย.62</t>
  </si>
  <si>
    <t>ไอ.85</t>
  </si>
  <si>
    <t>ฎ.179</t>
  </si>
  <si>
    <t>6ธค.62</t>
  </si>
  <si>
    <t>ค่าน้ำประปา / พย.62</t>
  </si>
  <si>
    <t>ฎ.181</t>
  </si>
  <si>
    <t>ค่าถ่ายเอกสาร แฟ้มประวัติ</t>
  </si>
  <si>
    <t>บุคคล</t>
  </si>
  <si>
    <t>การเงิน</t>
  </si>
  <si>
    <t>ไอ.90</t>
  </si>
  <si>
    <t>ค่าโทรศัพท์ ทีโอที  เดือน ตค62</t>
  </si>
  <si>
    <t>ฎ.188</t>
  </si>
  <si>
    <t>ฎ.196</t>
  </si>
  <si>
    <t>ค่าถ่ายเอกสาร เลื่อนขั้นฯ</t>
  </si>
  <si>
    <t>ไอ.95</t>
  </si>
  <si>
    <t>ฎ.200</t>
  </si>
  <si>
    <t>ค่าเดินทาง 4 ราย (ก.สิ่งเสริมฯ)</t>
  </si>
  <si>
    <t>ฎ.201</t>
  </si>
  <si>
    <t>12 ธค.62</t>
  </si>
  <si>
    <t>ค่าเดินทาง ศน.สุปัญญา, วิลัยภรณ์</t>
  </si>
  <si>
    <t>ฎ.224</t>
  </si>
  <si>
    <t>ค่าโทรศัพท์ ทีโอที  เดือน พย62</t>
  </si>
  <si>
    <t>ฎ.227</t>
  </si>
  <si>
    <t>ซ่อมPrinter /ก.บุคคลฯ</t>
  </si>
  <si>
    <t>พี.110</t>
  </si>
  <si>
    <t>ค่าซ่อมรถ นข.3689</t>
  </si>
  <si>
    <t>ไอ.117</t>
  </si>
  <si>
    <t>ค่าเดินทางปวงอร</t>
  </si>
  <si>
    <t>ฎ.267</t>
  </si>
  <si>
    <t>25 ธค.62</t>
  </si>
  <si>
    <t>ฎ.272</t>
  </si>
  <si>
    <t>ค่าเดินทาง พิชิตชัย</t>
  </si>
  <si>
    <t>ค่าพวงมาลา ร.9</t>
  </si>
  <si>
    <t>ค่าพวงมาลา ร.5</t>
  </si>
  <si>
    <t>ค่าน้ำดื่ม ตค.62</t>
  </si>
  <si>
    <t>ถ่ายเอกสารควบคุมภายใน</t>
  </si>
  <si>
    <t>ไอ.88</t>
  </si>
  <si>
    <t>ไอ.94</t>
  </si>
  <si>
    <t>พานพุ่ม ร.10</t>
  </si>
  <si>
    <t>ไอ.93</t>
  </si>
  <si>
    <t>ค่าน้ำดื่ม พย.62</t>
  </si>
  <si>
    <t>ไอ.96</t>
  </si>
  <si>
    <t>ถ่ายเอกสารทำแผน</t>
  </si>
  <si>
    <t>ถ่ายเอกสารทำ งปม.</t>
  </si>
  <si>
    <t>ไอ.108</t>
  </si>
  <si>
    <t>17 ธ๕.62</t>
  </si>
  <si>
    <t>รังสิมา</t>
  </si>
  <si>
    <t>ไอ.116</t>
  </si>
  <si>
    <t>จ้างทำป้าย O-net นับถอยหลัง/ลูกโป่ง</t>
  </si>
  <si>
    <t>พี.144</t>
  </si>
  <si>
    <t>ค่าเก็บขยะ ตค -ธค.62</t>
  </si>
  <si>
    <t xml:space="preserve"> โครงการพัฒนาระบบ บริหารช้าราชการฯ</t>
  </si>
  <si>
    <t xml:space="preserve"> โครงการเพิ่มประสิทธิภาพฯ สำนักงานสีเชียว</t>
  </si>
  <si>
    <t>ปัทมาภรณ์/</t>
  </si>
  <si>
    <t>พิชิตชัย</t>
  </si>
  <si>
    <t>ปาริชาติก้าน</t>
  </si>
  <si>
    <t>ฎ.193</t>
  </si>
  <si>
    <t>พี.112</t>
  </si>
  <si>
    <t>เบิกเดือน ตค.- พย.62</t>
  </si>
  <si>
    <t>ฎ.203</t>
  </si>
  <si>
    <t>13 ธค.62</t>
  </si>
  <si>
    <t>เงินยืม กิตติกาญจน์</t>
  </si>
  <si>
    <t>คืนเงินยืม ฎ.203</t>
  </si>
  <si>
    <r>
      <t xml:space="preserve">  </t>
    </r>
    <r>
      <rPr>
        <b/>
        <sz val="14"/>
        <rFont val="TH SarabunPSK"/>
        <family val="2"/>
      </rPr>
      <t xml:space="preserve">  งบกองกลาง</t>
    </r>
  </si>
  <si>
    <t>พี.91</t>
  </si>
  <si>
    <t>ณ  วันที่ 31  ธันวาคม   2562</t>
  </si>
  <si>
    <t>ณ  วันที่   31 ธันวาคม   2562</t>
  </si>
  <si>
    <t>ฎ.232</t>
  </si>
  <si>
    <t>เบิกเดือน ธค.62</t>
  </si>
  <si>
    <t xml:space="preserve">ณ  วันที่    31  ธันวาคม   2562             </t>
  </si>
  <si>
    <t>ค่าเบี้ยเลี้ยง ออกปชส./ รร.ขนาดเล็ก</t>
  </si>
  <si>
    <t xml:space="preserve">เงินยืม 5 ส. / ปาริชาติ </t>
  </si>
  <si>
    <t>เงินยืมประชุมผอ.รร. / ศิริพรรณ</t>
  </si>
  <si>
    <t>คืนเงินสด คนึง ฎ.122</t>
  </si>
  <si>
    <t>ฎ.186</t>
  </si>
  <si>
    <t>เงินยืม อัจฉรา</t>
  </si>
  <si>
    <t>ฎ.233</t>
  </si>
  <si>
    <t>สุทัศน์ คืนเงินยืม ฎ.150</t>
  </si>
  <si>
    <t>รองสันติชัย คืนเงินยืม ฎ.149</t>
  </si>
  <si>
    <t xml:space="preserve"> รอเบิกค่าวัสดุ 5 ส.</t>
  </si>
  <si>
    <t>ค่าจ้างถ่ายเอกสาร ก.ต.ป.น.</t>
  </si>
  <si>
    <t>ค่าล่วงเวลา ศน.พัชรินทร์,สุระศักดิ์, ผอ.สมศักดิ์</t>
  </si>
  <si>
    <t>ค่าพาหนะ ครูณัฐวัตร รอดน้อย</t>
  </si>
  <si>
    <t>ค่าเดินทาง กตปน./25-27 พย.62 ศน.ปิยะวรรณ์</t>
  </si>
  <si>
    <t>ค่าเดินทาง กตปน./25-27 พย.62 ศน.เสาวภา</t>
  </si>
  <si>
    <t xml:space="preserve"> 2-4 ธค.</t>
  </si>
  <si>
    <t>ก.4</t>
  </si>
  <si>
    <t>ค่าเดินทาง ผอ.เขต / 20 ธค.62</t>
  </si>
  <si>
    <t>พี.93</t>
  </si>
  <si>
    <t>เบิกของ ตค.62</t>
  </si>
  <si>
    <t>เบิกของ พย.62</t>
  </si>
  <si>
    <t>พี.256</t>
  </si>
  <si>
    <t xml:space="preserve">ณ  วันที่  31  ธันวาคม   2562             </t>
  </si>
  <si>
    <t>เบิกเงินของ พย.62 / 58 ราย</t>
  </si>
  <si>
    <t>เบิกเงินของ พย.62 / 1 ราย</t>
  </si>
  <si>
    <t>ฎ.182</t>
  </si>
  <si>
    <t>ฎ.183</t>
  </si>
  <si>
    <t>9 ธค.62</t>
  </si>
  <si>
    <t>ไอ.92</t>
  </si>
  <si>
    <t>ค่าจ้าง พนง.ขับรถ</t>
  </si>
  <si>
    <t>พี.100</t>
  </si>
  <si>
    <t>วิจิตน์</t>
  </si>
  <si>
    <t>คชจ.การระชุม ก.ต.ป.น. (วันที่ ......................) 3 ค.</t>
  </si>
  <si>
    <t>เบิกเงินของ พย.62 / 22 ราย</t>
  </si>
  <si>
    <t>12 ธ๕.62</t>
  </si>
  <si>
    <t>ฎ.194</t>
  </si>
  <si>
    <t>ฎ.195</t>
  </si>
  <si>
    <t>พี.105</t>
  </si>
  <si>
    <t>พี.108</t>
  </si>
  <si>
    <t>I.99</t>
  </si>
  <si>
    <t>เบิกของ ตค.- พย.62</t>
  </si>
  <si>
    <t>ฎ.207</t>
  </si>
  <si>
    <t>เบิกเงินของ พย.62 / 25 ราย</t>
  </si>
  <si>
    <t>ฎ.208</t>
  </si>
  <si>
    <t>พี.113</t>
  </si>
  <si>
    <t>p100-4</t>
  </si>
  <si>
    <t>p.111</t>
  </si>
  <si>
    <t>เบิกเงินของ พย.62 / 9 ราย</t>
  </si>
  <si>
    <t>พั.123</t>
  </si>
  <si>
    <t>ซ่อมรถยนต์ นข.3689 กรณีเร่งด่วน</t>
  </si>
  <si>
    <t>พี.127</t>
  </si>
  <si>
    <t>เบิก 13 รร.</t>
  </si>
  <si>
    <t>เบิก 68 รร.</t>
  </si>
  <si>
    <t>เบิกของ ธค.62 /36 ราย</t>
  </si>
  <si>
    <t>ฎ.236</t>
  </si>
  <si>
    <t>ฎ.237</t>
  </si>
  <si>
    <t>เบิกของเดือน ธค. 62</t>
  </si>
  <si>
    <t>ฎ.239</t>
  </si>
  <si>
    <t>เบิกของ ธค.62 / 83 ราย</t>
  </si>
  <si>
    <t>ฎ.240</t>
  </si>
  <si>
    <t>เบิกของเดือน ธค.62 / 25 ราย</t>
  </si>
  <si>
    <t>ฎ.242</t>
  </si>
  <si>
    <t>เบิกของเดือน ธค. 62 / 71 ราย</t>
  </si>
  <si>
    <t>ฎ.243</t>
  </si>
  <si>
    <t>ฎ.244</t>
  </si>
  <si>
    <t>เบิกของ ธค.62 / 28 ราย</t>
  </si>
  <si>
    <t>ฎ.245</t>
  </si>
  <si>
    <t>เบิกของ ธค.62 / 35 ราย</t>
  </si>
  <si>
    <t>I.112-5</t>
  </si>
  <si>
    <t>23 ธค</t>
  </si>
  <si>
    <t>เบิก ตค.-พย.</t>
  </si>
  <si>
    <t>ณ  วันที่   31  ธันวาคม  2562</t>
  </si>
  <si>
    <t>ณ  วันที่ 31 ธันวาคม  2562</t>
  </si>
  <si>
    <t>ณ  วันที่  31 ธันวาคม   2562</t>
  </si>
  <si>
    <t>ณ  วันที่  31  ธันวาคม   2562</t>
  </si>
  <si>
    <t>ณ  วันที่  31  ธันวาคม  2562</t>
  </si>
  <si>
    <t xml:space="preserve">                       ณ  วันที่ 31  ธันวาคม  2562</t>
  </si>
  <si>
    <t xml:space="preserve">ณ  วันที่  31 ธันวาคม   2562             </t>
  </si>
  <si>
    <t xml:space="preserve">ณ  วันที่  31  ธันวาคม  2562             </t>
  </si>
  <si>
    <t xml:space="preserve">ณ  วันที่  31 ธันวาคม  2562             </t>
  </si>
  <si>
    <t>เบิก 53 รร.</t>
  </si>
  <si>
    <t>อุดหนุนการศึกษาโดยครอบครัว</t>
  </si>
  <si>
    <t>26 ธค.62</t>
  </si>
  <si>
    <t>ว. 5664</t>
  </si>
  <si>
    <t xml:space="preserve">   ของ ร.ร.ในสังกัด  189 ร.ร.</t>
  </si>
  <si>
    <t xml:space="preserve">                                    รวมเงิน</t>
  </si>
  <si>
    <t xml:space="preserve">ณ  วันที่    31  ธันวาคม  2562             </t>
  </si>
  <si>
    <t xml:space="preserve"> N3102</t>
  </si>
  <si>
    <t>พี.89</t>
  </si>
  <si>
    <t>พี.90</t>
  </si>
  <si>
    <t xml:space="preserve"> คืนเงินโครงการ เข้ากองกลาง</t>
  </si>
  <si>
    <t>สิทธิกร</t>
  </si>
  <si>
    <t>โครงการวันสำคัญ</t>
  </si>
  <si>
    <t>ค่ายกระดับฯ โอเน็ต</t>
  </si>
  <si>
    <t>ศนรังสิมา/</t>
  </si>
  <si>
    <t>22 ศูนย์</t>
  </si>
  <si>
    <t>เบิกของ ธค.62 / 16 ราย</t>
  </si>
  <si>
    <t xml:space="preserve"> (ตค.62- มีค.63) 6 เดือน  17 ราย</t>
  </si>
  <si>
    <t>เงินสมทบกองทุนทดแทน  (0.2%)</t>
  </si>
  <si>
    <t xml:space="preserve"> 17 ราย</t>
  </si>
  <si>
    <t>เงินสมทบกองทุนทดแทน 0.2%</t>
  </si>
  <si>
    <t>ของพนง.ราชการ 4 ด.</t>
  </si>
  <si>
    <t>ระยะเวลา 6 เดือน</t>
  </si>
  <si>
    <t>กันเงินเพื่อจ่ายกองทุนทดแทนฯ</t>
  </si>
  <si>
    <t>กันเงินประชุมก่อสร้าง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</si>
</sst>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36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b/>
      <sz val="14"/>
      <color indexed="8"/>
      <name val="TH SarabunPSK"/>
      <family val="2"/>
    </font>
    <font>
      <b/>
      <u/>
      <sz val="13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sz val="13"/>
      <color rgb="FFC00000"/>
      <name val="TH SarabunPSK"/>
      <family val="2"/>
    </font>
    <font>
      <b/>
      <u/>
      <sz val="14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i/>
      <sz val="14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</cellStyleXfs>
  <cellXfs count="334"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43" fontId="6" fillId="0" borderId="6" xfId="1" applyFont="1" applyBorder="1"/>
    <xf numFmtId="43" fontId="6" fillId="0" borderId="0" xfId="1" applyFont="1"/>
    <xf numFmtId="43" fontId="6" fillId="0" borderId="7" xfId="1" applyFont="1" applyBorder="1"/>
    <xf numFmtId="0" fontId="0" fillId="0" borderId="0" xfId="0" applyBorder="1"/>
    <xf numFmtId="0" fontId="8" fillId="0" borderId="0" xfId="0" applyFont="1"/>
    <xf numFmtId="43" fontId="0" fillId="0" borderId="0" xfId="1" applyFont="1"/>
    <xf numFmtId="0" fontId="3" fillId="0" borderId="0" xfId="0" applyFont="1"/>
    <xf numFmtId="0" fontId="2" fillId="0" borderId="0" xfId="0" applyFont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0" fillId="0" borderId="0" xfId="0" applyFont="1"/>
    <xf numFmtId="0" fontId="9" fillId="0" borderId="0" xfId="0" applyFont="1"/>
    <xf numFmtId="43" fontId="8" fillId="0" borderId="0" xfId="1" applyFont="1"/>
    <xf numFmtId="43" fontId="0" fillId="0" borderId="0" xfId="0" applyNumberFormat="1"/>
    <xf numFmtId="0" fontId="1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0" borderId="9" xfId="0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2" xfId="0" applyNumberFormat="1" applyFont="1" applyBorder="1"/>
    <xf numFmtId="2" fontId="6" fillId="0" borderId="2" xfId="0" applyNumberFormat="1" applyFont="1" applyBorder="1"/>
    <xf numFmtId="187" fontId="11" fillId="0" borderId="12" xfId="2" applyFont="1" applyBorder="1"/>
    <xf numFmtId="187" fontId="11" fillId="0" borderId="13" xfId="2" applyFont="1" applyBorder="1"/>
    <xf numFmtId="188" fontId="0" fillId="0" borderId="0" xfId="1" applyNumberFormat="1" applyFont="1"/>
    <xf numFmtId="43" fontId="0" fillId="0" borderId="0" xfId="1" applyFont="1" applyBorder="1"/>
    <xf numFmtId="43" fontId="13" fillId="0" borderId="6" xfId="1" applyFont="1" applyBorder="1"/>
    <xf numFmtId="188" fontId="7" fillId="0" borderId="0" xfId="1" applyNumberFormat="1" applyFont="1"/>
    <xf numFmtId="0" fontId="8" fillId="0" borderId="0" xfId="0" applyFont="1" applyBorder="1"/>
    <xf numFmtId="43" fontId="8" fillId="0" borderId="0" xfId="0" applyNumberFormat="1" applyFont="1" applyBorder="1"/>
    <xf numFmtId="188" fontId="6" fillId="0" borderId="6" xfId="1" applyNumberFormat="1" applyFont="1" applyBorder="1"/>
    <xf numFmtId="188" fontId="0" fillId="0" borderId="0" xfId="1" applyNumberFormat="1" applyFont="1" applyBorder="1"/>
    <xf numFmtId="0" fontId="15" fillId="0" borderId="17" xfId="3" applyFont="1" applyBorder="1"/>
    <xf numFmtId="43" fontId="6" fillId="0" borderId="0" xfId="0" applyNumberFormat="1" applyFont="1"/>
    <xf numFmtId="0" fontId="15" fillId="0" borderId="7" xfId="0" applyFont="1" applyBorder="1"/>
    <xf numFmtId="0" fontId="6" fillId="0" borderId="0" xfId="0" applyFont="1" applyBorder="1" applyAlignment="1">
      <alignment horizontal="center"/>
    </xf>
    <xf numFmtId="188" fontId="6" fillId="0" borderId="7" xfId="1" applyNumberFormat="1" applyFont="1" applyBorder="1"/>
    <xf numFmtId="188" fontId="13" fillId="0" borderId="6" xfId="1" applyNumberFormat="1" applyFont="1" applyBorder="1"/>
    <xf numFmtId="188" fontId="6" fillId="0" borderId="6" xfId="0" applyNumberFormat="1" applyFont="1" applyBorder="1" applyAlignment="1">
      <alignment horizontal="center"/>
    </xf>
    <xf numFmtId="43" fontId="8" fillId="0" borderId="0" xfId="1" applyFont="1" applyBorder="1"/>
    <xf numFmtId="0" fontId="0" fillId="0" borderId="0" xfId="0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188" fontId="6" fillId="0" borderId="0" xfId="1" applyNumberFormat="1" applyFont="1" applyBorder="1"/>
    <xf numFmtId="43" fontId="6" fillId="0" borderId="7" xfId="1" applyNumberFormat="1" applyFont="1" applyBorder="1"/>
    <xf numFmtId="43" fontId="6" fillId="0" borderId="0" xfId="0" applyNumberFormat="1" applyFont="1" applyBorder="1"/>
    <xf numFmtId="188" fontId="13" fillId="0" borderId="0" xfId="0" applyNumberFormat="1" applyFont="1" applyBorder="1"/>
    <xf numFmtId="2" fontId="6" fillId="0" borderId="0" xfId="0" applyNumberFormat="1" applyFont="1" applyBorder="1"/>
    <xf numFmtId="0" fontId="14" fillId="0" borderId="0" xfId="3" applyFont="1" applyAlignment="1"/>
    <xf numFmtId="0" fontId="14" fillId="0" borderId="13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187" fontId="17" fillId="0" borderId="3" xfId="2" applyFont="1" applyBorder="1" applyAlignment="1">
      <alignment horizontal="center"/>
    </xf>
    <xf numFmtId="0" fontId="14" fillId="0" borderId="5" xfId="3" applyFont="1" applyBorder="1" applyAlignment="1"/>
    <xf numFmtId="0" fontId="14" fillId="0" borderId="4" xfId="3" applyFont="1" applyBorder="1" applyAlignment="1"/>
    <xf numFmtId="187" fontId="17" fillId="0" borderId="4" xfId="2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18" fillId="0" borderId="17" xfId="3" applyFont="1" applyBorder="1"/>
    <xf numFmtId="0" fontId="19" fillId="0" borderId="17" xfId="3" applyFont="1" applyBorder="1"/>
    <xf numFmtId="187" fontId="11" fillId="0" borderId="6" xfId="2" applyFont="1" applyBorder="1"/>
    <xf numFmtId="0" fontId="20" fillId="0" borderId="17" xfId="3" applyFont="1" applyBorder="1"/>
    <xf numFmtId="0" fontId="13" fillId="0" borderId="6" xfId="3" applyFont="1" applyBorder="1"/>
    <xf numFmtId="0" fontId="15" fillId="0" borderId="20" xfId="3" applyFont="1" applyBorder="1"/>
    <xf numFmtId="0" fontId="20" fillId="0" borderId="0" xfId="3" applyFont="1" applyAlignment="1"/>
    <xf numFmtId="0" fontId="15" fillId="0" borderId="0" xfId="0" applyFont="1"/>
    <xf numFmtId="0" fontId="15" fillId="0" borderId="0" xfId="3" applyFont="1" applyAlignment="1"/>
    <xf numFmtId="0" fontId="20" fillId="0" borderId="13" xfId="3" applyFont="1" applyBorder="1" applyAlignment="1">
      <alignment horizontal="center"/>
    </xf>
    <xf numFmtId="0" fontId="20" fillId="0" borderId="3" xfId="3" applyFont="1" applyBorder="1" applyAlignment="1">
      <alignment horizontal="center"/>
    </xf>
    <xf numFmtId="187" fontId="22" fillId="0" borderId="3" xfId="2" applyFont="1" applyBorder="1" applyAlignment="1">
      <alignment horizontal="center"/>
    </xf>
    <xf numFmtId="187" fontId="20" fillId="0" borderId="3" xfId="2" applyFont="1" applyBorder="1" applyAlignment="1">
      <alignment horizontal="center"/>
    </xf>
    <xf numFmtId="0" fontId="20" fillId="0" borderId="5" xfId="3" applyFont="1" applyBorder="1" applyAlignment="1"/>
    <xf numFmtId="0" fontId="20" fillId="0" borderId="4" xfId="3" applyFont="1" applyBorder="1" applyAlignment="1"/>
    <xf numFmtId="187" fontId="22" fillId="0" borderId="4" xfId="2" applyFont="1" applyBorder="1" applyAlignment="1">
      <alignment horizontal="center"/>
    </xf>
    <xf numFmtId="187" fontId="20" fillId="0" borderId="4" xfId="2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17" xfId="3" applyFont="1" applyBorder="1" applyAlignment="1">
      <alignment horizontal="center"/>
    </xf>
    <xf numFmtId="187" fontId="23" fillId="0" borderId="6" xfId="2" applyFont="1" applyBorder="1"/>
    <xf numFmtId="187" fontId="15" fillId="0" borderId="6" xfId="2" applyFont="1" applyBorder="1"/>
    <xf numFmtId="187" fontId="23" fillId="0" borderId="10" xfId="2" applyFont="1" applyBorder="1"/>
    <xf numFmtId="0" fontId="15" fillId="0" borderId="6" xfId="3" applyFont="1" applyBorder="1"/>
    <xf numFmtId="0" fontId="15" fillId="0" borderId="10" xfId="3" applyFont="1" applyBorder="1" applyAlignment="1">
      <alignment horizontal="center"/>
    </xf>
    <xf numFmtId="0" fontId="15" fillId="0" borderId="10" xfId="3" applyFont="1" applyBorder="1"/>
    <xf numFmtId="0" fontId="15" fillId="0" borderId="20" xfId="3" applyFont="1" applyBorder="1" applyAlignment="1">
      <alignment horizontal="center"/>
    </xf>
    <xf numFmtId="187" fontId="15" fillId="0" borderId="10" xfId="2" applyFont="1" applyBorder="1"/>
    <xf numFmtId="0" fontId="24" fillId="0" borderId="0" xfId="3" applyFont="1" applyAlignment="1"/>
    <xf numFmtId="0" fontId="24" fillId="0" borderId="13" xfId="3" applyFont="1" applyBorder="1" applyAlignment="1">
      <alignment horizontal="center"/>
    </xf>
    <xf numFmtId="187" fontId="17" fillId="2" borderId="3" xfId="2" applyFont="1" applyFill="1" applyBorder="1" applyAlignment="1">
      <alignment horizontal="center"/>
    </xf>
    <xf numFmtId="0" fontId="24" fillId="0" borderId="3" xfId="3" applyFont="1" applyBorder="1" applyAlignment="1">
      <alignment horizontal="center"/>
    </xf>
    <xf numFmtId="0" fontId="24" fillId="0" borderId="5" xfId="3" applyFont="1" applyBorder="1" applyAlignment="1"/>
    <xf numFmtId="187" fontId="17" fillId="2" borderId="4" xfId="2" applyFont="1" applyFill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3" fillId="0" borderId="6" xfId="3" applyFont="1" applyBorder="1" applyAlignment="1">
      <alignment horizontal="center"/>
    </xf>
    <xf numFmtId="188" fontId="11" fillId="0" borderId="6" xfId="1" applyNumberFormat="1" applyFont="1" applyBorder="1"/>
    <xf numFmtId="189" fontId="11" fillId="0" borderId="6" xfId="2" applyNumberFormat="1" applyFont="1" applyBorder="1"/>
    <xf numFmtId="0" fontId="13" fillId="0" borderId="12" xfId="3" applyFont="1" applyBorder="1" applyAlignment="1">
      <alignment horizontal="center"/>
    </xf>
    <xf numFmtId="0" fontId="6" fillId="0" borderId="19" xfId="3" applyFont="1" applyBorder="1" applyAlignment="1">
      <alignment horizontal="center"/>
    </xf>
    <xf numFmtId="0" fontId="15" fillId="0" borderId="19" xfId="3" applyFont="1" applyBorder="1"/>
    <xf numFmtId="0" fontId="13" fillId="0" borderId="12" xfId="3" applyFont="1" applyBorder="1"/>
    <xf numFmtId="0" fontId="13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20" fillId="0" borderId="22" xfId="3" applyFont="1" applyBorder="1"/>
    <xf numFmtId="187" fontId="23" fillId="0" borderId="21" xfId="2" applyNumberFormat="1" applyFont="1" applyBorder="1"/>
    <xf numFmtId="0" fontId="13" fillId="0" borderId="21" xfId="3" applyFont="1" applyBorder="1"/>
    <xf numFmtId="0" fontId="12" fillId="0" borderId="0" xfId="0" applyFont="1" applyAlignment="1">
      <alignment horizontal="center"/>
    </xf>
    <xf numFmtId="0" fontId="12" fillId="0" borderId="0" xfId="0" applyFont="1" applyBorder="1"/>
    <xf numFmtId="188" fontId="12" fillId="0" borderId="0" xfId="1" applyNumberFormat="1" applyFont="1" applyBorder="1"/>
    <xf numFmtId="0" fontId="13" fillId="0" borderId="0" xfId="0" applyFont="1" applyBorder="1"/>
    <xf numFmtId="188" fontId="13" fillId="0" borderId="0" xfId="1" applyNumberFormat="1" applyFont="1" applyBorder="1"/>
    <xf numFmtId="188" fontId="12" fillId="0" borderId="0" xfId="0" applyNumberFormat="1" applyFont="1" applyBorder="1"/>
    <xf numFmtId="0" fontId="27" fillId="0" borderId="6" xfId="3" applyFont="1" applyBorder="1"/>
    <xf numFmtId="0" fontId="20" fillId="0" borderId="15" xfId="3" applyFont="1" applyBorder="1" applyAlignment="1">
      <alignment horizontal="center"/>
    </xf>
    <xf numFmtId="43" fontId="15" fillId="0" borderId="0" xfId="1" applyFont="1"/>
    <xf numFmtId="15" fontId="15" fillId="0" borderId="6" xfId="3" applyNumberFormat="1" applyFont="1" applyBorder="1" applyAlignment="1">
      <alignment horizontal="center"/>
    </xf>
    <xf numFmtId="189" fontId="23" fillId="0" borderId="6" xfId="2" applyNumberFormat="1" applyFont="1" applyBorder="1"/>
    <xf numFmtId="189" fontId="15" fillId="0" borderId="6" xfId="2" applyNumberFormat="1" applyFont="1" applyBorder="1"/>
    <xf numFmtId="189" fontId="23" fillId="0" borderId="10" xfId="2" applyNumberFormat="1" applyFont="1" applyBorder="1"/>
    <xf numFmtId="188" fontId="15" fillId="0" borderId="0" xfId="1" applyNumberFormat="1" applyFont="1"/>
    <xf numFmtId="0" fontId="15" fillId="0" borderId="0" xfId="0" applyFont="1" applyBorder="1"/>
    <xf numFmtId="43" fontId="15" fillId="0" borderId="0" xfId="1" applyFont="1" applyBorder="1"/>
    <xf numFmtId="188" fontId="15" fillId="0" borderId="0" xfId="1" applyNumberFormat="1" applyFont="1" applyBorder="1"/>
    <xf numFmtId="187" fontId="23" fillId="0" borderId="12" xfId="2" applyFont="1" applyBorder="1"/>
    <xf numFmtId="187" fontId="15" fillId="0" borderId="12" xfId="2" applyFont="1" applyBorder="1"/>
    <xf numFmtId="0" fontId="15" fillId="0" borderId="15" xfId="3" applyFont="1" applyBorder="1" applyAlignment="1">
      <alignment horizontal="center"/>
    </xf>
    <xf numFmtId="187" fontId="22" fillId="0" borderId="21" xfId="2" applyFont="1" applyBorder="1"/>
    <xf numFmtId="0" fontId="15" fillId="0" borderId="0" xfId="3" applyFont="1" applyBorder="1" applyAlignment="1">
      <alignment horizontal="center"/>
    </xf>
    <xf numFmtId="43" fontId="15" fillId="0" borderId="0" xfId="0" applyNumberFormat="1" applyFont="1" applyBorder="1"/>
    <xf numFmtId="0" fontId="15" fillId="0" borderId="0" xfId="0" applyFont="1" applyAlignment="1">
      <alignment horizontal="center"/>
    </xf>
    <xf numFmtId="43" fontId="15" fillId="0" borderId="6" xfId="1" applyFont="1" applyBorder="1"/>
    <xf numFmtId="0" fontId="15" fillId="0" borderId="9" xfId="3" applyFont="1" applyBorder="1"/>
    <xf numFmtId="0" fontId="15" fillId="0" borderId="0" xfId="3" applyFont="1"/>
    <xf numFmtId="0" fontId="23" fillId="0" borderId="0" xfId="3" applyFont="1"/>
    <xf numFmtId="0" fontId="20" fillId="0" borderId="3" xfId="3" applyFont="1" applyBorder="1" applyAlignment="1"/>
    <xf numFmtId="0" fontId="15" fillId="0" borderId="17" xfId="3" applyFont="1" applyBorder="1" applyAlignment="1">
      <alignment horizontal="left"/>
    </xf>
    <xf numFmtId="0" fontId="15" fillId="0" borderId="0" xfId="0" applyFont="1" applyAlignment="1">
      <alignment horizontal="right"/>
    </xf>
    <xf numFmtId="0" fontId="20" fillId="0" borderId="13" xfId="3" applyFont="1" applyBorder="1" applyAlignment="1"/>
    <xf numFmtId="0" fontId="15" fillId="0" borderId="3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0" fillId="0" borderId="17" xfId="3" applyFont="1" applyBorder="1" applyAlignment="1">
      <alignment horizontal="center"/>
    </xf>
    <xf numFmtId="0" fontId="15" fillId="0" borderId="23" xfId="3" applyFont="1" applyBorder="1" applyAlignment="1">
      <alignment horizontal="center"/>
    </xf>
    <xf numFmtId="187" fontId="20" fillId="0" borderId="21" xfId="2" applyFont="1" applyBorder="1"/>
    <xf numFmtId="189" fontId="20" fillId="0" borderId="21" xfId="2" applyNumberFormat="1" applyFont="1" applyBorder="1"/>
    <xf numFmtId="0" fontId="15" fillId="0" borderId="15" xfId="3" applyFont="1" applyBorder="1"/>
    <xf numFmtId="43" fontId="15" fillId="0" borderId="0" xfId="0" applyNumberFormat="1" applyFont="1"/>
    <xf numFmtId="2" fontId="15" fillId="0" borderId="0" xfId="0" applyNumberFormat="1" applyFont="1"/>
    <xf numFmtId="43" fontId="15" fillId="0" borderId="0" xfId="1" applyFont="1" applyAlignment="1">
      <alignment horizontal="right"/>
    </xf>
    <xf numFmtId="189" fontId="22" fillId="0" borderId="21" xfId="2" applyNumberFormat="1" applyFont="1" applyBorder="1"/>
    <xf numFmtId="0" fontId="15" fillId="0" borderId="0" xfId="3" applyFont="1" applyBorder="1"/>
    <xf numFmtId="187" fontId="23" fillId="0" borderId="0" xfId="2" applyFont="1" applyBorder="1"/>
    <xf numFmtId="0" fontId="20" fillId="0" borderId="6" xfId="3" applyFont="1" applyBorder="1" applyAlignment="1">
      <alignment horizontal="center"/>
    </xf>
    <xf numFmtId="0" fontId="20" fillId="0" borderId="0" xfId="0" applyFont="1"/>
    <xf numFmtId="187" fontId="25" fillId="0" borderId="21" xfId="2" applyFont="1" applyBorder="1"/>
    <xf numFmtId="0" fontId="20" fillId="0" borderId="0" xfId="3" applyFont="1" applyAlignment="1">
      <alignment horizontal="left"/>
    </xf>
    <xf numFmtId="43" fontId="3" fillId="0" borderId="0" xfId="1" applyFont="1"/>
    <xf numFmtId="43" fontId="23" fillId="0" borderId="6" xfId="1" applyFont="1" applyBorder="1"/>
    <xf numFmtId="43" fontId="13" fillId="0" borderId="2" xfId="1" applyFont="1" applyBorder="1"/>
    <xf numFmtId="43" fontId="6" fillId="0" borderId="0" xfId="1" applyFont="1" applyBorder="1"/>
    <xf numFmtId="43" fontId="13" fillId="0" borderId="18" xfId="0" applyNumberFormat="1" applyFont="1" applyBorder="1"/>
    <xf numFmtId="43" fontId="15" fillId="0" borderId="18" xfId="0" applyNumberFormat="1" applyFont="1" applyBorder="1"/>
    <xf numFmtId="189" fontId="25" fillId="0" borderId="21" xfId="2" applyNumberFormat="1" applyFont="1" applyBorder="1"/>
    <xf numFmtId="0" fontId="15" fillId="0" borderId="4" xfId="0" applyFont="1" applyBorder="1" applyAlignment="1">
      <alignment horizontal="center"/>
    </xf>
    <xf numFmtId="2" fontId="26" fillId="0" borderId="6" xfId="0" applyNumberFormat="1" applyFont="1" applyBorder="1"/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88" fontId="6" fillId="0" borderId="2" xfId="0" applyNumberFormat="1" applyFont="1" applyBorder="1"/>
    <xf numFmtId="188" fontId="11" fillId="0" borderId="3" xfId="1" applyNumberFormat="1" applyFont="1" applyBorder="1"/>
    <xf numFmtId="0" fontId="1" fillId="0" borderId="0" xfId="0" applyFont="1" applyBorder="1"/>
    <xf numFmtId="188" fontId="28" fillId="0" borderId="6" xfId="1" applyNumberFormat="1" applyFont="1" applyBorder="1"/>
    <xf numFmtId="187" fontId="23" fillId="0" borderId="21" xfId="2" applyFont="1" applyBorder="1"/>
    <xf numFmtId="0" fontId="20" fillId="0" borderId="0" xfId="3" applyFont="1" applyAlignment="1">
      <alignment horizontal="right"/>
    </xf>
    <xf numFmtId="43" fontId="15" fillId="0" borderId="0" xfId="1" applyFont="1" applyBorder="1" applyAlignment="1">
      <alignment horizontal="right"/>
    </xf>
    <xf numFmtId="0" fontId="6" fillId="0" borderId="0" xfId="3" applyFont="1" applyAlignment="1"/>
    <xf numFmtId="0" fontId="20" fillId="0" borderId="17" xfId="3" applyFont="1" applyBorder="1" applyAlignment="1">
      <alignment horizontal="left"/>
    </xf>
    <xf numFmtId="0" fontId="6" fillId="0" borderId="17" xfId="3" applyFont="1" applyBorder="1"/>
    <xf numFmtId="0" fontId="6" fillId="0" borderId="20" xfId="3" applyFont="1" applyBorder="1"/>
    <xf numFmtId="0" fontId="14" fillId="0" borderId="15" xfId="3" applyFont="1" applyBorder="1" applyAlignment="1">
      <alignment horizontal="center"/>
    </xf>
    <xf numFmtId="0" fontId="15" fillId="0" borderId="19" xfId="3" applyFont="1" applyBorder="1" applyAlignment="1">
      <alignment horizontal="center"/>
    </xf>
    <xf numFmtId="43" fontId="12" fillId="0" borderId="0" xfId="0" applyNumberFormat="1" applyFont="1" applyAlignment="1">
      <alignment horizontal="center"/>
    </xf>
    <xf numFmtId="0" fontId="20" fillId="0" borderId="6" xfId="3" applyFont="1" applyBorder="1"/>
    <xf numFmtId="4" fontId="15" fillId="0" borderId="6" xfId="2" applyNumberFormat="1" applyFont="1" applyBorder="1"/>
    <xf numFmtId="189" fontId="15" fillId="0" borderId="10" xfId="2" applyNumberFormat="1" applyFont="1" applyBorder="1"/>
    <xf numFmtId="189" fontId="23" fillId="0" borderId="21" xfId="2" applyNumberFormat="1" applyFont="1" applyBorder="1"/>
    <xf numFmtId="43" fontId="15" fillId="0" borderId="10" xfId="1" applyFont="1" applyBorder="1"/>
    <xf numFmtId="43" fontId="22" fillId="0" borderId="21" xfId="1" applyFont="1" applyBorder="1"/>
    <xf numFmtId="187" fontId="11" fillId="0" borderId="10" xfId="2" applyFont="1" applyBorder="1"/>
    <xf numFmtId="0" fontId="13" fillId="0" borderId="9" xfId="3" applyFont="1" applyBorder="1"/>
    <xf numFmtId="0" fontId="15" fillId="0" borderId="9" xfId="3" applyFont="1" applyBorder="1" applyAlignment="1">
      <alignment horizontal="center"/>
    </xf>
    <xf numFmtId="187" fontId="29" fillId="0" borderId="6" xfId="2" applyFont="1" applyBorder="1"/>
    <xf numFmtId="0" fontId="15" fillId="0" borderId="25" xfId="3" applyFont="1" applyBorder="1"/>
    <xf numFmtId="187" fontId="11" fillId="0" borderId="9" xfId="2" applyFont="1" applyBorder="1"/>
    <xf numFmtId="189" fontId="11" fillId="0" borderId="9" xfId="2" applyNumberFormat="1" applyFont="1" applyBorder="1"/>
    <xf numFmtId="187" fontId="6" fillId="0" borderId="12" xfId="2" applyFont="1" applyBorder="1"/>
    <xf numFmtId="188" fontId="11" fillId="0" borderId="9" xfId="1" applyNumberFormat="1" applyFont="1" applyBorder="1"/>
    <xf numFmtId="187" fontId="11" fillId="0" borderId="15" xfId="2" applyFont="1" applyBorder="1"/>
    <xf numFmtId="189" fontId="11" fillId="0" borderId="15" xfId="2" applyNumberFormat="1" applyFont="1" applyBorder="1"/>
    <xf numFmtId="0" fontId="13" fillId="0" borderId="15" xfId="3" applyFont="1" applyBorder="1"/>
    <xf numFmtId="0" fontId="20" fillId="0" borderId="2" xfId="3" applyFont="1" applyBorder="1"/>
    <xf numFmtId="188" fontId="11" fillId="0" borderId="2" xfId="1" applyNumberFormat="1" applyFont="1" applyBorder="1"/>
    <xf numFmtId="187" fontId="25" fillId="0" borderId="3" xfId="2" applyFont="1" applyBorder="1" applyAlignment="1">
      <alignment horizontal="center"/>
    </xf>
    <xf numFmtId="187" fontId="25" fillId="0" borderId="4" xfId="2" applyFont="1" applyBorder="1" applyAlignment="1">
      <alignment horizontal="center"/>
    </xf>
    <xf numFmtId="189" fontId="15" fillId="0" borderId="0" xfId="0" applyNumberFormat="1" applyFont="1"/>
    <xf numFmtId="189" fontId="13" fillId="0" borderId="6" xfId="3" applyNumberFormat="1" applyFont="1" applyBorder="1"/>
    <xf numFmtId="187" fontId="21" fillId="0" borderId="6" xfId="2" applyFont="1" applyBorder="1"/>
    <xf numFmtId="187" fontId="21" fillId="0" borderId="10" xfId="2" applyFont="1" applyBorder="1"/>
    <xf numFmtId="0" fontId="30" fillId="0" borderId="17" xfId="3" applyFont="1" applyBorder="1"/>
    <xf numFmtId="189" fontId="30" fillId="0" borderId="6" xfId="2" applyNumberFormat="1" applyFont="1" applyBorder="1"/>
    <xf numFmtId="43" fontId="6" fillId="0" borderId="0" xfId="1" applyFont="1" applyAlignment="1">
      <alignment horizontal="right"/>
    </xf>
    <xf numFmtId="43" fontId="6" fillId="0" borderId="24" xfId="1" applyFont="1" applyBorder="1"/>
    <xf numFmtId="189" fontId="20" fillId="0" borderId="0" xfId="3" applyNumberFormat="1" applyFont="1" applyAlignment="1"/>
    <xf numFmtId="189" fontId="20" fillId="0" borderId="3" xfId="2" applyNumberFormat="1" applyFont="1" applyBorder="1" applyAlignment="1">
      <alignment horizontal="center"/>
    </xf>
    <xf numFmtId="189" fontId="20" fillId="0" borderId="4" xfId="2" applyNumberFormat="1" applyFont="1" applyBorder="1" applyAlignment="1">
      <alignment horizontal="center"/>
    </xf>
    <xf numFmtId="43" fontId="20" fillId="0" borderId="0" xfId="1" applyFont="1" applyAlignment="1"/>
    <xf numFmtId="0" fontId="14" fillId="0" borderId="17" xfId="3" applyFont="1" applyBorder="1"/>
    <xf numFmtId="187" fontId="11" fillId="0" borderId="21" xfId="2" applyFont="1" applyBorder="1"/>
    <xf numFmtId="0" fontId="18" fillId="0" borderId="0" xfId="3" applyFont="1" applyAlignment="1"/>
    <xf numFmtId="43" fontId="23" fillId="3" borderId="6" xfId="1" applyFont="1" applyFill="1" applyBorder="1"/>
    <xf numFmtId="43" fontId="15" fillId="3" borderId="6" xfId="1" applyFont="1" applyFill="1" applyBorder="1"/>
    <xf numFmtId="189" fontId="11" fillId="3" borderId="6" xfId="2" applyNumberFormat="1" applyFont="1" applyFill="1" applyBorder="1"/>
    <xf numFmtId="189" fontId="23" fillId="3" borderId="6" xfId="2" applyNumberFormat="1" applyFont="1" applyFill="1" applyBorder="1"/>
    <xf numFmtId="187" fontId="17" fillId="3" borderId="3" xfId="2" applyFont="1" applyFill="1" applyBorder="1" applyAlignment="1">
      <alignment horizontal="center"/>
    </xf>
    <xf numFmtId="187" fontId="17" fillId="3" borderId="4" xfId="2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0" fillId="0" borderId="16" xfId="3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Border="1"/>
    <xf numFmtId="43" fontId="11" fillId="0" borderId="12" xfId="1" applyFont="1" applyBorder="1"/>
    <xf numFmtId="1" fontId="6" fillId="0" borderId="6" xfId="0" applyNumberFormat="1" applyFont="1" applyBorder="1" applyAlignment="1">
      <alignment horizontal="right"/>
    </xf>
    <xf numFmtId="0" fontId="6" fillId="0" borderId="0" xfId="3" applyFont="1"/>
    <xf numFmtId="0" fontId="11" fillId="0" borderId="0" xfId="3" applyFont="1"/>
    <xf numFmtId="0" fontId="14" fillId="0" borderId="13" xfId="3" applyFont="1" applyBorder="1" applyAlignment="1"/>
    <xf numFmtId="0" fontId="14" fillId="0" borderId="3" xfId="3" applyFont="1" applyBorder="1" applyAlignment="1"/>
    <xf numFmtId="187" fontId="14" fillId="0" borderId="3" xfId="2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187" fontId="14" fillId="0" borderId="4" xfId="2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187" fontId="6" fillId="0" borderId="10" xfId="2" applyFont="1" applyBorder="1"/>
    <xf numFmtId="0" fontId="6" fillId="0" borderId="20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89" fontId="14" fillId="0" borderId="21" xfId="2" applyNumberFormat="1" applyFont="1" applyBorder="1"/>
    <xf numFmtId="187" fontId="17" fillId="0" borderId="21" xfId="2" applyFont="1" applyBorder="1"/>
    <xf numFmtId="0" fontId="6" fillId="0" borderId="15" xfId="3" applyFont="1" applyBorder="1"/>
    <xf numFmtId="2" fontId="6" fillId="0" borderId="0" xfId="0" applyNumberFormat="1" applyFont="1"/>
    <xf numFmtId="43" fontId="6" fillId="0" borderId="0" xfId="1" applyFont="1" applyBorder="1" applyAlignment="1">
      <alignment horizontal="right"/>
    </xf>
    <xf numFmtId="0" fontId="6" fillId="0" borderId="0" xfId="0" applyFont="1" applyAlignment="1">
      <alignment horizontal="right"/>
    </xf>
    <xf numFmtId="15" fontId="6" fillId="0" borderId="10" xfId="3" applyNumberFormat="1" applyFont="1" applyBorder="1" applyAlignment="1">
      <alignment horizontal="center"/>
    </xf>
    <xf numFmtId="0" fontId="14" fillId="0" borderId="20" xfId="3" applyFont="1" applyBorder="1"/>
    <xf numFmtId="0" fontId="6" fillId="0" borderId="10" xfId="3" applyFont="1" applyBorder="1"/>
    <xf numFmtId="15" fontId="6" fillId="0" borderId="9" xfId="3" applyNumberFormat="1" applyFont="1" applyBorder="1" applyAlignment="1">
      <alignment horizontal="center"/>
    </xf>
    <xf numFmtId="0" fontId="14" fillId="0" borderId="25" xfId="3" applyFont="1" applyBorder="1" applyAlignment="1">
      <alignment horizontal="center"/>
    </xf>
    <xf numFmtId="0" fontId="6" fillId="0" borderId="25" xfId="3" applyFont="1" applyBorder="1" applyAlignment="1">
      <alignment horizontal="left"/>
    </xf>
    <xf numFmtId="187" fontId="6" fillId="0" borderId="9" xfId="2" applyFont="1" applyBorder="1"/>
    <xf numFmtId="0" fontId="6" fillId="0" borderId="9" xfId="3" applyFont="1" applyBorder="1"/>
    <xf numFmtId="15" fontId="6" fillId="0" borderId="14" xfId="3" applyNumberFormat="1" applyFont="1" applyBorder="1" applyAlignment="1">
      <alignment horizontal="center"/>
    </xf>
    <xf numFmtId="0" fontId="6" fillId="0" borderId="26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left" vertical="center" wrapText="1" shrinkToFit="1"/>
    </xf>
    <xf numFmtId="188" fontId="6" fillId="0" borderId="27" xfId="1" applyNumberFormat="1" applyFont="1" applyFill="1" applyBorder="1" applyAlignment="1">
      <alignment horizontal="center" vertical="center" wrapText="1" shrinkToFit="1"/>
    </xf>
    <xf numFmtId="187" fontId="11" fillId="0" borderId="14" xfId="2" applyFont="1" applyBorder="1"/>
    <xf numFmtId="189" fontId="11" fillId="0" borderId="14" xfId="2" applyNumberFormat="1" applyFont="1" applyBorder="1"/>
    <xf numFmtId="187" fontId="6" fillId="0" borderId="14" xfId="2" applyFont="1" applyBorder="1"/>
    <xf numFmtId="0" fontId="6" fillId="0" borderId="14" xfId="3" applyFont="1" applyBorder="1"/>
    <xf numFmtId="0" fontId="6" fillId="0" borderId="14" xfId="3" applyFont="1" applyBorder="1" applyAlignment="1">
      <alignment horizontal="center"/>
    </xf>
    <xf numFmtId="188" fontId="6" fillId="0" borderId="14" xfId="1" applyNumberFormat="1" applyFont="1" applyFill="1" applyBorder="1" applyAlignment="1">
      <alignment horizontal="center" vertical="center" wrapText="1" shrinkToFit="1"/>
    </xf>
    <xf numFmtId="188" fontId="34" fillId="0" borderId="14" xfId="1" applyNumberFormat="1" applyFont="1" applyFill="1" applyBorder="1" applyAlignment="1">
      <alignment horizontal="left" vertical="center" wrapText="1" shrinkToFit="1"/>
    </xf>
    <xf numFmtId="188" fontId="34" fillId="0" borderId="27" xfId="1" applyNumberFormat="1" applyFont="1" applyFill="1" applyBorder="1" applyAlignment="1">
      <alignment horizontal="center" vertical="center" wrapText="1" shrinkToFit="1"/>
    </xf>
    <xf numFmtId="43" fontId="11" fillId="3" borderId="6" xfId="1" applyFont="1" applyFill="1" applyBorder="1"/>
    <xf numFmtId="189" fontId="6" fillId="0" borderId="10" xfId="2" applyNumberFormat="1" applyFont="1" applyBorder="1"/>
    <xf numFmtId="189" fontId="17" fillId="0" borderId="21" xfId="2" applyNumberFormat="1" applyFont="1" applyBorder="1"/>
    <xf numFmtId="43" fontId="8" fillId="0" borderId="0" xfId="1" applyFont="1" applyBorder="1" applyAlignment="1">
      <alignment horizontal="center"/>
    </xf>
    <xf numFmtId="0" fontId="6" fillId="0" borderId="12" xfId="3" applyFont="1" applyBorder="1"/>
    <xf numFmtId="0" fontId="33" fillId="0" borderId="14" xfId="0" applyFont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29" fillId="4" borderId="14" xfId="0" applyFont="1" applyFill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188" fontId="34" fillId="0" borderId="26" xfId="1" applyNumberFormat="1" applyFont="1" applyFill="1" applyBorder="1" applyAlignment="1">
      <alignment horizontal="left" vertical="center" wrapText="1" shrinkToFit="1"/>
    </xf>
    <xf numFmtId="189" fontId="23" fillId="0" borderId="12" xfId="2" applyNumberFormat="1" applyFont="1" applyBorder="1"/>
    <xf numFmtId="4" fontId="15" fillId="0" borderId="12" xfId="2" applyNumberFormat="1" applyFont="1" applyBorder="1"/>
    <xf numFmtId="43" fontId="11" fillId="0" borderId="6" xfId="1" applyFont="1" applyBorder="1"/>
    <xf numFmtId="188" fontId="11" fillId="3" borderId="6" xfId="1" applyNumberFormat="1" applyFont="1" applyFill="1" applyBorder="1"/>
    <xf numFmtId="187" fontId="6" fillId="0" borderId="6" xfId="2" applyFont="1" applyBorder="1"/>
    <xf numFmtId="187" fontId="23" fillId="0" borderId="14" xfId="2" applyFont="1" applyBorder="1"/>
    <xf numFmtId="0" fontId="13" fillId="0" borderId="26" xfId="3" applyFont="1" applyBorder="1" applyAlignment="1">
      <alignment horizontal="center"/>
    </xf>
    <xf numFmtId="43" fontId="25" fillId="0" borderId="21" xfId="1" applyFont="1" applyBorder="1"/>
    <xf numFmtId="43" fontId="6" fillId="0" borderId="11" xfId="0" applyNumberFormat="1" applyFont="1" applyBorder="1"/>
    <xf numFmtId="43" fontId="8" fillId="0" borderId="0" xfId="0" applyNumberFormat="1" applyFont="1"/>
    <xf numFmtId="15" fontId="6" fillId="0" borderId="28" xfId="3" applyNumberFormat="1" applyFont="1" applyBorder="1" applyAlignment="1">
      <alignment horizontal="center"/>
    </xf>
    <xf numFmtId="0" fontId="6" fillId="0" borderId="30" xfId="3" applyFont="1" applyBorder="1" applyAlignment="1">
      <alignment horizontal="center"/>
    </xf>
    <xf numFmtId="0" fontId="33" fillId="0" borderId="28" xfId="0" applyFont="1" applyBorder="1" applyAlignment="1">
      <alignment horizontal="left"/>
    </xf>
    <xf numFmtId="188" fontId="6" fillId="0" borderId="31" xfId="1" applyNumberFormat="1" applyFont="1" applyFill="1" applyBorder="1" applyAlignment="1">
      <alignment horizontal="center" vertical="center" wrapText="1" shrinkToFit="1"/>
    </xf>
    <xf numFmtId="187" fontId="23" fillId="0" borderId="28" xfId="2" applyFont="1" applyBorder="1"/>
    <xf numFmtId="189" fontId="11" fillId="0" borderId="28" xfId="2" applyNumberFormat="1" applyFont="1" applyBorder="1"/>
    <xf numFmtId="187" fontId="6" fillId="0" borderId="28" xfId="2" applyFont="1" applyBorder="1"/>
    <xf numFmtId="15" fontId="6" fillId="0" borderId="29" xfId="3" applyNumberFormat="1" applyFont="1" applyBorder="1" applyAlignment="1">
      <alignment horizontal="center"/>
    </xf>
    <xf numFmtId="0" fontId="6" fillId="0" borderId="32" xfId="3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188" fontId="6" fillId="0" borderId="33" xfId="1" applyNumberFormat="1" applyFont="1" applyFill="1" applyBorder="1" applyAlignment="1">
      <alignment horizontal="center" vertical="center" wrapText="1" shrinkToFit="1"/>
    </xf>
    <xf numFmtId="187" fontId="23" fillId="0" borderId="29" xfId="2" applyFont="1" applyBorder="1"/>
    <xf numFmtId="189" fontId="11" fillId="0" borderId="29" xfId="2" applyNumberFormat="1" applyFont="1" applyBorder="1"/>
    <xf numFmtId="187" fontId="6" fillId="0" borderId="29" xfId="2" applyFont="1" applyBorder="1"/>
    <xf numFmtId="15" fontId="6" fillId="0" borderId="21" xfId="3" applyNumberFormat="1" applyFont="1" applyBorder="1" applyAlignment="1">
      <alignment horizontal="center"/>
    </xf>
    <xf numFmtId="0" fontId="33" fillId="0" borderId="21" xfId="0" applyFont="1" applyBorder="1" applyAlignment="1">
      <alignment horizontal="left"/>
    </xf>
    <xf numFmtId="188" fontId="6" fillId="0" borderId="34" xfId="1" applyNumberFormat="1" applyFont="1" applyFill="1" applyBorder="1" applyAlignment="1">
      <alignment horizontal="center" vertical="center" wrapText="1" shrinkToFit="1"/>
    </xf>
    <xf numFmtId="43" fontId="15" fillId="0" borderId="34" xfId="1" applyFont="1" applyFill="1" applyBorder="1" applyAlignment="1">
      <alignment horizontal="center" vertical="center" wrapText="1" shrinkToFit="1"/>
    </xf>
    <xf numFmtId="189" fontId="11" fillId="0" borderId="21" xfId="2" applyNumberFormat="1" applyFont="1" applyBorder="1"/>
    <xf numFmtId="187" fontId="6" fillId="0" borderId="21" xfId="2" applyFont="1" applyBorder="1"/>
    <xf numFmtId="0" fontId="6" fillId="0" borderId="21" xfId="3" applyFont="1" applyBorder="1"/>
    <xf numFmtId="187" fontId="20" fillId="0" borderId="10" xfId="2" applyFont="1" applyBorder="1"/>
    <xf numFmtId="189" fontId="20" fillId="0" borderId="6" xfId="2" applyNumberFormat="1" applyFont="1" applyBorder="1"/>
    <xf numFmtId="10" fontId="15" fillId="0" borderId="6" xfId="3" applyNumberFormat="1" applyFont="1" applyBorder="1"/>
    <xf numFmtId="0" fontId="9" fillId="0" borderId="0" xfId="0" applyFont="1" applyAlignment="1">
      <alignment horizontal="center"/>
    </xf>
    <xf numFmtId="0" fontId="14" fillId="0" borderId="0" xfId="3" applyFont="1" applyAlignment="1">
      <alignment horizontal="center"/>
    </xf>
    <xf numFmtId="0" fontId="20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_Sheet1" xfId="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abSelected="1" topLeftCell="A13" workbookViewId="0">
      <selection activeCell="D32" sqref="D32"/>
    </sheetView>
  </sheetViews>
  <sheetFormatPr defaultRowHeight="12.75" x14ac:dyDescent="0.2"/>
  <cols>
    <col min="1" max="1" width="3.140625" customWidth="1"/>
    <col min="2" max="2" width="24.5703125" customWidth="1"/>
    <col min="3" max="3" width="14.42578125" customWidth="1"/>
    <col min="4" max="4" width="13.28515625" customWidth="1"/>
    <col min="5" max="5" width="11.7109375" customWidth="1"/>
    <col min="6" max="6" width="13.140625" customWidth="1"/>
    <col min="7" max="7" width="11.28515625" customWidth="1"/>
    <col min="8" max="8" width="10.5703125" customWidth="1"/>
  </cols>
  <sheetData>
    <row r="3" spans="1:8" ht="21" x14ac:dyDescent="0.35">
      <c r="A3" s="331" t="s">
        <v>129</v>
      </c>
      <c r="B3" s="331"/>
      <c r="C3" s="331"/>
      <c r="D3" s="331"/>
      <c r="E3" s="331"/>
      <c r="F3" s="331"/>
      <c r="G3" s="331"/>
    </row>
    <row r="4" spans="1:8" ht="21" x14ac:dyDescent="0.35">
      <c r="A4" s="331" t="s">
        <v>13</v>
      </c>
      <c r="B4" s="331"/>
      <c r="C4" s="331"/>
      <c r="D4" s="331"/>
      <c r="E4" s="331"/>
      <c r="F4" s="331"/>
      <c r="G4" s="331"/>
    </row>
    <row r="5" spans="1:8" ht="21" x14ac:dyDescent="0.35">
      <c r="A5" s="331" t="s">
        <v>643</v>
      </c>
      <c r="B5" s="331"/>
      <c r="C5" s="331"/>
      <c r="D5" s="331"/>
      <c r="E5" s="331"/>
      <c r="F5" s="331"/>
      <c r="G5" s="331"/>
    </row>
    <row r="6" spans="1:8" ht="21" x14ac:dyDescent="0.35">
      <c r="A6" s="14" t="s">
        <v>7</v>
      </c>
      <c r="B6" s="14"/>
      <c r="C6" s="14"/>
      <c r="D6" s="14"/>
      <c r="E6" s="14"/>
      <c r="F6" s="14"/>
      <c r="G6" s="14"/>
    </row>
    <row r="7" spans="1:8" ht="21" x14ac:dyDescent="0.35">
      <c r="A7" s="15" t="s">
        <v>8</v>
      </c>
      <c r="B7" s="16" t="s">
        <v>4</v>
      </c>
      <c r="C7" s="15" t="s">
        <v>9</v>
      </c>
      <c r="D7" s="16" t="s">
        <v>1</v>
      </c>
      <c r="E7" s="15" t="s">
        <v>22</v>
      </c>
      <c r="F7" s="15" t="s">
        <v>2</v>
      </c>
      <c r="G7" s="15" t="s">
        <v>10</v>
      </c>
      <c r="H7" s="178" t="s">
        <v>112</v>
      </c>
    </row>
    <row r="8" spans="1:8" ht="21" x14ac:dyDescent="0.35">
      <c r="A8" s="17"/>
      <c r="B8" s="18"/>
      <c r="C8" s="17"/>
      <c r="D8" s="18"/>
      <c r="E8" s="17" t="s">
        <v>23</v>
      </c>
      <c r="F8" s="17"/>
      <c r="G8" s="17" t="s">
        <v>11</v>
      </c>
      <c r="H8" s="175" t="s">
        <v>128</v>
      </c>
    </row>
    <row r="9" spans="1:8" ht="18.75" x14ac:dyDescent="0.3">
      <c r="A9" s="4">
        <v>1</v>
      </c>
      <c r="B9" s="5" t="s">
        <v>30</v>
      </c>
      <c r="C9" s="180">
        <v>7414800</v>
      </c>
      <c r="D9" s="92">
        <v>5568790</v>
      </c>
      <c r="E9" s="136"/>
      <c r="F9" s="27">
        <f>C9-D9-E9</f>
        <v>1846010</v>
      </c>
      <c r="G9" s="28">
        <f>D9*100/C9</f>
        <v>75.103711495927058</v>
      </c>
      <c r="H9" s="28">
        <v>67.66</v>
      </c>
    </row>
    <row r="10" spans="1:8" ht="18.75" x14ac:dyDescent="0.3">
      <c r="A10" s="29">
        <v>2</v>
      </c>
      <c r="B10" s="5" t="s">
        <v>5</v>
      </c>
      <c r="C10" s="45">
        <v>19229910</v>
      </c>
      <c r="D10" s="7">
        <v>12428100.859999999</v>
      </c>
      <c r="E10" s="41"/>
      <c r="F10" s="27">
        <f>C10-D10-E10</f>
        <v>6801809.1400000006</v>
      </c>
      <c r="G10" s="28">
        <f>D10*100/C10</f>
        <v>64.629012096260468</v>
      </c>
      <c r="H10" s="28">
        <v>35.35</v>
      </c>
    </row>
    <row r="11" spans="1:8" ht="18.75" x14ac:dyDescent="0.3">
      <c r="A11" s="4">
        <v>3</v>
      </c>
      <c r="B11" s="49" t="s">
        <v>59</v>
      </c>
      <c r="C11" s="45">
        <v>0</v>
      </c>
      <c r="D11" s="60"/>
      <c r="E11" s="143"/>
      <c r="F11" s="27">
        <f t="shared" ref="F11:F14" si="0">C11-D11-E11</f>
        <v>0</v>
      </c>
      <c r="G11" s="246" t="s">
        <v>127</v>
      </c>
      <c r="H11" s="28">
        <v>0</v>
      </c>
    </row>
    <row r="12" spans="1:8" ht="18.75" x14ac:dyDescent="0.3">
      <c r="A12" s="29">
        <v>4</v>
      </c>
      <c r="B12" s="49" t="s">
        <v>51</v>
      </c>
      <c r="C12" s="6">
        <v>44548901</v>
      </c>
      <c r="D12" s="6">
        <v>44544785</v>
      </c>
      <c r="E12" s="52"/>
      <c r="F12" s="27">
        <f t="shared" si="0"/>
        <v>4116</v>
      </c>
      <c r="G12" s="28">
        <f>D12*100/C12</f>
        <v>99.990760714837833</v>
      </c>
      <c r="H12" s="28">
        <v>100</v>
      </c>
    </row>
    <row r="13" spans="1:8" ht="18.75" x14ac:dyDescent="0.3">
      <c r="A13" s="29">
        <v>5</v>
      </c>
      <c r="B13" s="49" t="s">
        <v>309</v>
      </c>
      <c r="C13" s="6">
        <v>1219396.8799999999</v>
      </c>
      <c r="D13" s="6">
        <v>1219396.8799999999</v>
      </c>
      <c r="E13" s="52"/>
      <c r="F13" s="27">
        <f t="shared" si="0"/>
        <v>0</v>
      </c>
      <c r="G13" s="28">
        <f>D13*100/C13</f>
        <v>100</v>
      </c>
      <c r="H13" s="28">
        <v>100</v>
      </c>
    </row>
    <row r="14" spans="1:8" ht="18.75" x14ac:dyDescent="0.3">
      <c r="A14" s="4">
        <v>6</v>
      </c>
      <c r="B14" s="49" t="s">
        <v>310</v>
      </c>
      <c r="C14" s="6">
        <v>29520457.199999999</v>
      </c>
      <c r="D14" s="8">
        <v>21788883.399999999</v>
      </c>
      <c r="E14" s="143">
        <v>7711622.7999999998</v>
      </c>
      <c r="F14" s="27">
        <f t="shared" si="0"/>
        <v>19951.000000000931</v>
      </c>
      <c r="G14" s="28">
        <f>D14*100/C14</f>
        <v>73.809437477140435</v>
      </c>
      <c r="H14" s="6">
        <v>49.26</v>
      </c>
    </row>
    <row r="15" spans="1:8" ht="18.75" x14ac:dyDescent="0.3">
      <c r="A15" s="4"/>
      <c r="B15" s="5"/>
      <c r="C15" s="6"/>
      <c r="D15" s="51"/>
      <c r="E15" s="6"/>
      <c r="F15" s="53"/>
      <c r="G15" s="28"/>
      <c r="H15" s="28"/>
    </row>
    <row r="16" spans="1:8" ht="18.75" x14ac:dyDescent="0.3">
      <c r="A16" s="29"/>
      <c r="B16" s="5"/>
      <c r="C16" s="6"/>
      <c r="D16" s="8"/>
      <c r="E16" s="6"/>
      <c r="F16" s="27"/>
      <c r="G16" s="28"/>
      <c r="H16" s="28"/>
    </row>
    <row r="17" spans="1:8" ht="18.75" x14ac:dyDescent="0.3">
      <c r="A17" s="4"/>
      <c r="B17" s="5"/>
      <c r="C17" s="30"/>
      <c r="D17" s="30"/>
      <c r="E17" s="30"/>
      <c r="F17" s="27"/>
      <c r="G17" s="28"/>
      <c r="H17" s="28"/>
    </row>
    <row r="18" spans="1:8" ht="18.75" x14ac:dyDescent="0.3">
      <c r="A18" s="32"/>
      <c r="B18" s="33"/>
      <c r="C18" s="30"/>
      <c r="D18" s="30"/>
      <c r="E18" s="30"/>
      <c r="F18" s="27"/>
      <c r="G18" s="28"/>
      <c r="H18" s="28"/>
    </row>
    <row r="19" spans="1:8" ht="18.75" x14ac:dyDescent="0.3">
      <c r="A19" s="32"/>
      <c r="B19" s="305">
        <f>C12-4116</f>
        <v>44544785</v>
      </c>
      <c r="C19" s="30"/>
      <c r="D19" s="31"/>
      <c r="E19" s="30"/>
      <c r="F19" s="34"/>
      <c r="G19" s="28"/>
      <c r="H19" s="28"/>
    </row>
    <row r="20" spans="1:8" ht="18.75" x14ac:dyDescent="0.3">
      <c r="A20" s="4"/>
      <c r="B20" s="5"/>
      <c r="C20" s="6"/>
      <c r="D20" s="8"/>
      <c r="E20" s="6"/>
      <c r="F20" s="27"/>
      <c r="G20" s="28"/>
      <c r="H20" s="28"/>
    </row>
    <row r="21" spans="1:8" ht="18.75" x14ac:dyDescent="0.3">
      <c r="A21" s="4"/>
      <c r="B21" s="5"/>
      <c r="C21" s="6"/>
      <c r="D21" s="8"/>
      <c r="E21" s="6"/>
      <c r="F21" s="27"/>
      <c r="G21" s="28"/>
      <c r="H21" s="28"/>
    </row>
    <row r="22" spans="1:8" ht="18.75" x14ac:dyDescent="0.3">
      <c r="A22" s="32"/>
      <c r="B22" s="33"/>
      <c r="C22" s="30"/>
      <c r="D22" s="31"/>
      <c r="E22" s="30"/>
      <c r="F22" s="30"/>
      <c r="G22" s="30"/>
      <c r="H22" s="30"/>
    </row>
    <row r="23" spans="1:8" ht="18.75" x14ac:dyDescent="0.3">
      <c r="A23" s="2"/>
      <c r="B23" s="26" t="s">
        <v>6</v>
      </c>
      <c r="C23" s="35">
        <f>SUM(C9:C22)</f>
        <v>101933465.08</v>
      </c>
      <c r="D23" s="172">
        <f>SUM(D9:D22)</f>
        <v>85549956.140000001</v>
      </c>
      <c r="E23" s="170">
        <f>SUM(E9:E22)</f>
        <v>7711622.7999999998</v>
      </c>
      <c r="F23" s="35">
        <f>SUM(F9:F22)</f>
        <v>8671886.1400000006</v>
      </c>
      <c r="G23" s="36">
        <f>D23*100/C23</f>
        <v>83.927252029407811</v>
      </c>
      <c r="H23" s="36"/>
    </row>
    <row r="24" spans="1:8" ht="18.75" x14ac:dyDescent="0.3">
      <c r="A24" s="3"/>
      <c r="B24" s="50"/>
      <c r="C24" s="61"/>
      <c r="D24" s="61"/>
      <c r="E24" s="62"/>
      <c r="F24" s="61"/>
      <c r="G24" s="63"/>
      <c r="H24" s="63"/>
    </row>
    <row r="25" spans="1:8" ht="21" x14ac:dyDescent="0.35">
      <c r="A25" s="3"/>
      <c r="B25" s="20" t="s">
        <v>19</v>
      </c>
      <c r="C25" s="61"/>
      <c r="D25" s="61"/>
      <c r="E25" s="62"/>
      <c r="F25" s="61"/>
      <c r="G25" s="63"/>
      <c r="H25" s="63"/>
    </row>
    <row r="26" spans="1:8" ht="23.25" x14ac:dyDescent="0.5">
      <c r="A26" s="19"/>
      <c r="B26" s="21" t="s">
        <v>53</v>
      </c>
      <c r="C26" s="21"/>
      <c r="D26" s="21" t="s">
        <v>52</v>
      </c>
      <c r="E26" s="20"/>
      <c r="F26" s="21" t="s">
        <v>20</v>
      </c>
      <c r="G26" s="20"/>
      <c r="H26" s="13"/>
    </row>
    <row r="27" spans="1:8" ht="23.25" x14ac:dyDescent="0.5">
      <c r="A27" s="19"/>
      <c r="B27" s="20" t="s">
        <v>119</v>
      </c>
      <c r="C27" s="20"/>
      <c r="D27" s="20" t="s">
        <v>123</v>
      </c>
      <c r="E27" s="20"/>
      <c r="F27" s="20" t="s">
        <v>123</v>
      </c>
      <c r="G27" s="20"/>
      <c r="H27" s="168"/>
    </row>
    <row r="28" spans="1:8" ht="23.25" x14ac:dyDescent="0.5">
      <c r="A28" s="19"/>
      <c r="B28" s="20" t="s">
        <v>120</v>
      </c>
      <c r="C28" s="20"/>
      <c r="D28" s="20" t="s">
        <v>123</v>
      </c>
      <c r="E28" s="20"/>
      <c r="F28" s="20" t="s">
        <v>123</v>
      </c>
      <c r="G28" s="20"/>
      <c r="H28" s="12"/>
    </row>
    <row r="29" spans="1:8" ht="23.25" x14ac:dyDescent="0.5">
      <c r="A29" s="19"/>
      <c r="B29" s="20" t="s">
        <v>121</v>
      </c>
      <c r="C29" s="20"/>
      <c r="D29" s="20" t="s">
        <v>123</v>
      </c>
      <c r="E29" s="20"/>
      <c r="F29" s="20" t="s">
        <v>123</v>
      </c>
      <c r="G29" s="20"/>
      <c r="H29" s="168"/>
    </row>
    <row r="30" spans="1:8" ht="23.25" x14ac:dyDescent="0.5">
      <c r="A30" s="19"/>
      <c r="B30" s="20" t="s">
        <v>122</v>
      </c>
      <c r="C30" s="20"/>
      <c r="D30" s="20" t="s">
        <v>123</v>
      </c>
      <c r="E30" s="20"/>
      <c r="F30" s="20" t="s">
        <v>123</v>
      </c>
      <c r="G30" s="20"/>
      <c r="H30" s="12"/>
    </row>
    <row r="31" spans="1:8" ht="23.25" x14ac:dyDescent="0.5">
      <c r="B31" s="12"/>
      <c r="C31" s="12"/>
      <c r="D31" s="12"/>
      <c r="E31" s="12"/>
      <c r="F31" s="12"/>
      <c r="G31" s="12"/>
      <c r="H31" s="12"/>
    </row>
    <row r="33" spans="1:8" x14ac:dyDescent="0.2">
      <c r="C33" s="11"/>
      <c r="H33" s="11"/>
    </row>
    <row r="34" spans="1:8" x14ac:dyDescent="0.2">
      <c r="C34" s="11"/>
      <c r="H34" s="11"/>
    </row>
    <row r="35" spans="1:8" ht="19.5" customHeight="1" x14ac:dyDescent="0.2">
      <c r="A35" s="9"/>
      <c r="B35" s="9"/>
      <c r="C35" s="40"/>
      <c r="H35" s="11"/>
    </row>
    <row r="36" spans="1:8" ht="26.25" x14ac:dyDescent="0.55000000000000004">
      <c r="A36" s="55"/>
      <c r="B36" s="56"/>
      <c r="C36" s="40"/>
      <c r="D36" s="10"/>
      <c r="E36" s="10"/>
      <c r="F36" s="10"/>
      <c r="H36" s="11"/>
    </row>
    <row r="37" spans="1:8" ht="26.25" x14ac:dyDescent="0.55000000000000004">
      <c r="A37" s="55"/>
      <c r="B37" s="56"/>
      <c r="C37" s="288"/>
      <c r="D37" s="306"/>
      <c r="E37" s="10"/>
      <c r="H37" s="11"/>
    </row>
    <row r="38" spans="1:8" ht="26.25" x14ac:dyDescent="0.55000000000000004">
      <c r="A38" s="55"/>
      <c r="B38" s="56"/>
      <c r="C38" s="288"/>
      <c r="D38" s="10"/>
      <c r="E38" s="10"/>
      <c r="H38" s="11"/>
    </row>
    <row r="39" spans="1:8" ht="26.25" x14ac:dyDescent="0.55000000000000004">
      <c r="A39" s="55"/>
      <c r="B39" s="56"/>
      <c r="C39" s="288"/>
      <c r="D39" s="10"/>
      <c r="E39" s="10"/>
      <c r="H39" s="23"/>
    </row>
    <row r="40" spans="1:8" ht="26.25" x14ac:dyDescent="0.55000000000000004">
      <c r="A40" s="55"/>
      <c r="B40" s="56"/>
      <c r="C40" s="57"/>
      <c r="D40" s="10"/>
      <c r="E40" s="10"/>
    </row>
    <row r="41" spans="1:8" ht="26.25" x14ac:dyDescent="0.55000000000000004">
      <c r="A41" s="55"/>
      <c r="B41" s="56"/>
      <c r="C41" s="57"/>
      <c r="D41" s="10"/>
      <c r="E41" s="10"/>
    </row>
    <row r="42" spans="1:8" ht="26.25" x14ac:dyDescent="0.55000000000000004">
      <c r="A42" s="55"/>
      <c r="B42" s="56"/>
      <c r="C42" s="57"/>
    </row>
    <row r="43" spans="1:8" ht="26.25" x14ac:dyDescent="0.55000000000000004">
      <c r="A43" s="55"/>
      <c r="B43" s="56"/>
      <c r="C43" s="57"/>
    </row>
    <row r="44" spans="1:8" ht="26.25" x14ac:dyDescent="0.55000000000000004">
      <c r="A44" s="55"/>
      <c r="B44" s="56"/>
      <c r="C44" s="58"/>
    </row>
    <row r="45" spans="1:8" ht="23.25" x14ac:dyDescent="0.5">
      <c r="A45" s="55"/>
      <c r="B45" s="43"/>
      <c r="C45" s="54"/>
      <c r="D45" s="10"/>
      <c r="E45" s="10"/>
      <c r="F45" s="10"/>
    </row>
    <row r="46" spans="1:8" ht="23.25" x14ac:dyDescent="0.5">
      <c r="A46" s="9"/>
      <c r="B46" s="43"/>
      <c r="C46" s="54"/>
      <c r="D46" s="10"/>
      <c r="E46" s="10"/>
    </row>
    <row r="47" spans="1:8" ht="23.25" x14ac:dyDescent="0.5">
      <c r="B47" s="43"/>
      <c r="C47" s="44"/>
      <c r="D47" s="10"/>
      <c r="E47" s="10"/>
    </row>
    <row r="48" spans="1:8" ht="23.25" x14ac:dyDescent="0.5">
      <c r="B48" s="10"/>
      <c r="C48" s="10"/>
      <c r="D48" s="10"/>
      <c r="E48" s="10"/>
    </row>
    <row r="49" spans="2:5" ht="23.25" x14ac:dyDescent="0.5">
      <c r="B49" s="10"/>
      <c r="C49" s="22"/>
      <c r="D49" s="10"/>
      <c r="E49" s="10"/>
    </row>
    <row r="50" spans="2:5" ht="23.25" x14ac:dyDescent="0.5">
      <c r="B50" s="10"/>
      <c r="C50" s="10"/>
      <c r="D50" s="10"/>
      <c r="E50" s="10"/>
    </row>
    <row r="51" spans="2:5" ht="23.25" x14ac:dyDescent="0.5">
      <c r="B51" s="10"/>
      <c r="C51" s="10"/>
      <c r="D51" s="10"/>
      <c r="E51" s="10"/>
    </row>
    <row r="52" spans="2:5" ht="23.25" x14ac:dyDescent="0.5">
      <c r="B52" s="10"/>
      <c r="C52" s="10"/>
      <c r="D52" s="10"/>
      <c r="E52" s="10"/>
    </row>
    <row r="53" spans="2:5" ht="23.25" x14ac:dyDescent="0.5">
      <c r="B53" s="10"/>
      <c r="C53" s="22"/>
      <c r="D53" s="10"/>
      <c r="E53" s="10"/>
    </row>
    <row r="54" spans="2:5" ht="23.25" x14ac:dyDescent="0.5">
      <c r="B54" s="10"/>
      <c r="C54" s="22"/>
      <c r="D54" s="10"/>
      <c r="E54" s="10"/>
    </row>
    <row r="55" spans="2:5" ht="23.25" x14ac:dyDescent="0.5">
      <c r="B55" s="10"/>
      <c r="C55" s="22"/>
      <c r="D55" s="10"/>
      <c r="E55" s="10"/>
    </row>
    <row r="56" spans="2:5" ht="23.25" x14ac:dyDescent="0.5">
      <c r="B56" s="10"/>
      <c r="C56" s="10"/>
      <c r="D56" s="10"/>
      <c r="E56" s="10"/>
    </row>
  </sheetData>
  <mergeCells count="3">
    <mergeCell ref="A4:G4"/>
    <mergeCell ref="A5:G5"/>
    <mergeCell ref="A3:G3"/>
  </mergeCells>
  <phoneticPr fontId="5" type="noConversion"/>
  <pageMargins left="0.16" right="0.22" top="0.44" bottom="1" header="0.27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workbookViewId="0">
      <selection activeCell="C18" sqref="C18"/>
    </sheetView>
  </sheetViews>
  <sheetFormatPr defaultRowHeight="17.25" x14ac:dyDescent="0.3"/>
  <cols>
    <col min="1" max="1" width="8.7109375" style="79" customWidth="1"/>
    <col min="2" max="2" width="8.42578125" style="79" customWidth="1"/>
    <col min="3" max="3" width="23.85546875" style="79" customWidth="1"/>
    <col min="4" max="4" width="11.28515625" style="79" customWidth="1"/>
    <col min="5" max="5" width="12.28515625" style="79" customWidth="1"/>
    <col min="6" max="6" width="9" style="79" customWidth="1"/>
    <col min="7" max="7" width="12.28515625" style="79" customWidth="1"/>
    <col min="8" max="8" width="8.85546875" style="79" customWidth="1"/>
    <col min="9" max="9" width="11.140625" style="79" customWidth="1"/>
    <col min="10" max="16384" width="9.140625" style="79"/>
  </cols>
  <sheetData>
    <row r="1" spans="1:8" x14ac:dyDescent="0.3">
      <c r="A1" s="333" t="s">
        <v>130</v>
      </c>
      <c r="B1" s="333"/>
      <c r="C1" s="333"/>
      <c r="D1" s="333"/>
      <c r="E1" s="333"/>
      <c r="F1" s="333"/>
      <c r="G1" s="333"/>
      <c r="H1" s="78" t="s">
        <v>41</v>
      </c>
    </row>
    <row r="2" spans="1:8" x14ac:dyDescent="0.3">
      <c r="A2" s="333" t="s">
        <v>647</v>
      </c>
      <c r="B2" s="333"/>
      <c r="C2" s="333"/>
      <c r="D2" s="333"/>
      <c r="E2" s="333"/>
      <c r="F2" s="333"/>
      <c r="G2" s="333"/>
      <c r="H2" s="333"/>
    </row>
    <row r="3" spans="1:8" x14ac:dyDescent="0.3">
      <c r="A3" s="78" t="s">
        <v>14</v>
      </c>
      <c r="B3" s="78"/>
      <c r="C3" s="78"/>
      <c r="D3" s="78"/>
      <c r="E3" s="78"/>
      <c r="F3" s="78"/>
      <c r="G3" s="78" t="s">
        <v>5</v>
      </c>
      <c r="H3" s="78" t="s">
        <v>34</v>
      </c>
    </row>
    <row r="4" spans="1:8" x14ac:dyDescent="0.3">
      <c r="A4" s="81" t="s">
        <v>16</v>
      </c>
      <c r="B4" s="81" t="s">
        <v>12</v>
      </c>
      <c r="C4" s="82" t="s">
        <v>4</v>
      </c>
      <c r="D4" s="83" t="s">
        <v>15</v>
      </c>
      <c r="E4" s="83" t="s">
        <v>1</v>
      </c>
      <c r="F4" s="83" t="s">
        <v>26</v>
      </c>
      <c r="G4" s="84" t="s">
        <v>2</v>
      </c>
      <c r="H4" s="82" t="s">
        <v>3</v>
      </c>
    </row>
    <row r="5" spans="1:8" ht="28.5" customHeight="1" x14ac:dyDescent="0.3">
      <c r="A5" s="85"/>
      <c r="B5" s="85"/>
      <c r="C5" s="86"/>
      <c r="D5" s="87" t="s">
        <v>0</v>
      </c>
      <c r="E5" s="87"/>
      <c r="F5" s="87" t="s">
        <v>25</v>
      </c>
      <c r="G5" s="88"/>
      <c r="H5" s="89" t="s">
        <v>17</v>
      </c>
    </row>
    <row r="6" spans="1:8" x14ac:dyDescent="0.3">
      <c r="A6" s="90" t="s">
        <v>84</v>
      </c>
      <c r="B6" s="91" t="s">
        <v>85</v>
      </c>
      <c r="C6" s="75" t="s">
        <v>89</v>
      </c>
      <c r="D6" s="131">
        <v>4662000</v>
      </c>
      <c r="E6" s="94"/>
      <c r="F6" s="94"/>
      <c r="G6" s="130">
        <f>D6</f>
        <v>4662000</v>
      </c>
      <c r="H6" s="95" t="s">
        <v>87</v>
      </c>
    </row>
    <row r="7" spans="1:8" x14ac:dyDescent="0.3">
      <c r="A7" s="128"/>
      <c r="B7" s="91"/>
      <c r="C7" s="75" t="s">
        <v>88</v>
      </c>
      <c r="D7" s="131"/>
      <c r="E7" s="129"/>
      <c r="F7" s="92"/>
      <c r="G7" s="130">
        <f>D7</f>
        <v>0</v>
      </c>
      <c r="H7" s="125"/>
    </row>
    <row r="8" spans="1:8" x14ac:dyDescent="0.3">
      <c r="A8" s="128" t="s">
        <v>198</v>
      </c>
      <c r="B8" s="98" t="s">
        <v>287</v>
      </c>
      <c r="C8" s="47" t="s">
        <v>288</v>
      </c>
      <c r="D8" s="131"/>
      <c r="E8" s="169">
        <v>1149750</v>
      </c>
      <c r="F8" s="92"/>
      <c r="G8" s="143">
        <f>G6-E8</f>
        <v>3512250</v>
      </c>
      <c r="H8" s="95"/>
    </row>
    <row r="9" spans="1:8" x14ac:dyDescent="0.3">
      <c r="A9" s="128"/>
      <c r="B9" s="98" t="s">
        <v>289</v>
      </c>
      <c r="C9" s="47" t="s">
        <v>290</v>
      </c>
      <c r="D9" s="129"/>
      <c r="E9" s="230">
        <v>1125600</v>
      </c>
      <c r="F9" s="92"/>
      <c r="G9" s="143">
        <f>G8-E9</f>
        <v>2386650</v>
      </c>
      <c r="H9" s="144"/>
    </row>
    <row r="10" spans="1:8" ht="18.75" x14ac:dyDescent="0.3">
      <c r="A10" s="90" t="s">
        <v>297</v>
      </c>
      <c r="B10" s="98"/>
      <c r="C10" s="77" t="s">
        <v>296</v>
      </c>
      <c r="D10" s="129"/>
      <c r="E10" s="285">
        <v>-525</v>
      </c>
      <c r="F10" s="92"/>
      <c r="G10" s="143">
        <f>G9-E10</f>
        <v>2387175</v>
      </c>
      <c r="H10" s="144"/>
    </row>
    <row r="11" spans="1:8" x14ac:dyDescent="0.3">
      <c r="A11" s="90" t="s">
        <v>495</v>
      </c>
      <c r="B11" s="98" t="s">
        <v>631</v>
      </c>
      <c r="C11" s="47" t="s">
        <v>632</v>
      </c>
      <c r="D11" s="129"/>
      <c r="E11" s="230">
        <v>1091830.7</v>
      </c>
      <c r="F11" s="92"/>
      <c r="G11" s="143">
        <f>G10-E11</f>
        <v>1295344.3</v>
      </c>
      <c r="H11" s="144"/>
    </row>
    <row r="12" spans="1:8" x14ac:dyDescent="0.3">
      <c r="A12" s="90"/>
      <c r="B12" s="98"/>
      <c r="C12" s="47"/>
      <c r="D12" s="129"/>
      <c r="E12" s="230"/>
      <c r="F12" s="92"/>
      <c r="G12" s="143"/>
      <c r="H12" s="144"/>
    </row>
    <row r="13" spans="1:8" x14ac:dyDescent="0.3">
      <c r="A13" s="90"/>
      <c r="B13" s="98"/>
      <c r="C13" s="47"/>
      <c r="D13" s="129"/>
      <c r="E13" s="231"/>
      <c r="F13" s="92"/>
      <c r="G13" s="143"/>
      <c r="H13" s="144"/>
    </row>
    <row r="14" spans="1:8" x14ac:dyDescent="0.3">
      <c r="A14" s="90"/>
      <c r="B14" s="98"/>
      <c r="C14" s="47"/>
      <c r="D14" s="131"/>
      <c r="E14" s="231"/>
      <c r="F14" s="92"/>
      <c r="G14" s="143"/>
      <c r="H14" s="144"/>
    </row>
    <row r="15" spans="1:8" x14ac:dyDescent="0.3">
      <c r="A15" s="90"/>
      <c r="B15" s="98"/>
      <c r="C15" s="47"/>
      <c r="D15" s="131"/>
      <c r="E15" s="230"/>
      <c r="F15" s="92"/>
      <c r="G15" s="143"/>
      <c r="H15" s="144"/>
    </row>
    <row r="16" spans="1:8" x14ac:dyDescent="0.3">
      <c r="A16" s="90"/>
      <c r="B16" s="98"/>
      <c r="C16" s="47"/>
      <c r="D16" s="131"/>
      <c r="E16" s="230"/>
      <c r="F16" s="92"/>
      <c r="G16" s="143"/>
      <c r="H16" s="144"/>
    </row>
    <row r="17" spans="1:10" x14ac:dyDescent="0.3">
      <c r="A17" s="90"/>
      <c r="B17" s="98"/>
      <c r="C17" s="47"/>
      <c r="D17" s="131"/>
      <c r="E17" s="231"/>
      <c r="F17" s="92"/>
      <c r="G17" s="143"/>
      <c r="H17" s="144"/>
    </row>
    <row r="18" spans="1:10" x14ac:dyDescent="0.3">
      <c r="A18" s="90"/>
      <c r="B18" s="98"/>
      <c r="C18" s="47"/>
      <c r="D18" s="131"/>
      <c r="E18" s="231"/>
      <c r="F18" s="92"/>
      <c r="G18" s="143"/>
      <c r="H18" s="144"/>
    </row>
    <row r="19" spans="1:10" x14ac:dyDescent="0.3">
      <c r="A19" s="90"/>
      <c r="B19" s="98"/>
      <c r="C19" s="47"/>
      <c r="D19" s="129"/>
      <c r="E19" s="231"/>
      <c r="F19" s="92"/>
      <c r="G19" s="143"/>
      <c r="H19" s="144"/>
    </row>
    <row r="20" spans="1:10" x14ac:dyDescent="0.3">
      <c r="A20" s="90"/>
      <c r="B20" s="98"/>
      <c r="C20" s="47"/>
      <c r="D20" s="129"/>
      <c r="E20" s="231"/>
      <c r="F20" s="92"/>
      <c r="G20" s="143"/>
      <c r="H20" s="125"/>
    </row>
    <row r="21" spans="1:10" x14ac:dyDescent="0.3">
      <c r="A21" s="128"/>
      <c r="B21" s="91"/>
      <c r="C21" s="219"/>
      <c r="D21" s="220"/>
      <c r="E21" s="231"/>
      <c r="F21" s="92"/>
      <c r="G21" s="143"/>
      <c r="H21" s="125"/>
    </row>
    <row r="22" spans="1:10" x14ac:dyDescent="0.3">
      <c r="A22" s="90"/>
      <c r="B22" s="98"/>
      <c r="C22" s="77"/>
      <c r="D22" s="129"/>
      <c r="E22" s="92"/>
      <c r="F22" s="92"/>
      <c r="G22" s="143"/>
      <c r="H22" s="95"/>
    </row>
    <row r="23" spans="1:10" x14ac:dyDescent="0.3">
      <c r="A23" s="201"/>
      <c r="B23" s="191"/>
      <c r="C23" s="112"/>
      <c r="D23" s="136"/>
      <c r="E23" s="136"/>
      <c r="F23" s="136"/>
      <c r="G23" s="137"/>
      <c r="H23" s="144"/>
      <c r="I23" s="133"/>
      <c r="J23" s="133"/>
    </row>
    <row r="24" spans="1:10" ht="18" thickBot="1" x14ac:dyDescent="0.35">
      <c r="A24" s="90"/>
      <c r="B24" s="138"/>
      <c r="C24" s="126" t="s">
        <v>18</v>
      </c>
      <c r="D24" s="174">
        <f>SUM(D6:D23)</f>
        <v>4662000</v>
      </c>
      <c r="E24" s="166">
        <f>SUM(E6:E23)</f>
        <v>3366655.7</v>
      </c>
      <c r="F24" s="198">
        <f>SUM(F6:F23)</f>
        <v>0</v>
      </c>
      <c r="G24" s="139">
        <f>D24-E24-F24</f>
        <v>1295344.2999999998</v>
      </c>
      <c r="H24" s="95"/>
      <c r="I24" s="133"/>
      <c r="J24" s="133"/>
    </row>
    <row r="25" spans="1:10" ht="18" thickTop="1" x14ac:dyDescent="0.3">
      <c r="B25" s="140"/>
      <c r="I25" s="133"/>
      <c r="J25" s="133"/>
    </row>
    <row r="26" spans="1:10" x14ac:dyDescent="0.3">
      <c r="I26" s="133"/>
      <c r="J26" s="133"/>
    </row>
    <row r="27" spans="1:10" x14ac:dyDescent="0.3">
      <c r="G27" s="127"/>
      <c r="I27" s="133"/>
      <c r="J27" s="133"/>
    </row>
    <row r="28" spans="1:10" x14ac:dyDescent="0.3">
      <c r="D28" s="127"/>
    </row>
    <row r="29" spans="1:10" x14ac:dyDescent="0.3">
      <c r="D29" s="127"/>
      <c r="G29" s="158"/>
    </row>
    <row r="30" spans="1:10" x14ac:dyDescent="0.3">
      <c r="D30" s="127"/>
    </row>
    <row r="31" spans="1:10" x14ac:dyDescent="0.3">
      <c r="D31" s="134"/>
    </row>
    <row r="32" spans="1:10" x14ac:dyDescent="0.3">
      <c r="D32" s="134"/>
    </row>
    <row r="34" spans="4:4" x14ac:dyDescent="0.3">
      <c r="D34" s="14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D26" sqref="D26"/>
    </sheetView>
  </sheetViews>
  <sheetFormatPr defaultRowHeight="17.25" x14ac:dyDescent="0.3"/>
  <cols>
    <col min="1" max="1" width="8.7109375" style="79" customWidth="1"/>
    <col min="2" max="2" width="8.42578125" style="79" customWidth="1"/>
    <col min="3" max="3" width="23.85546875" style="79" customWidth="1"/>
    <col min="4" max="4" width="11.28515625" style="79" customWidth="1"/>
    <col min="5" max="5" width="12.28515625" style="79" customWidth="1"/>
    <col min="6" max="6" width="9" style="79" customWidth="1"/>
    <col min="7" max="7" width="12.28515625" style="79" customWidth="1"/>
    <col min="8" max="8" width="8.85546875" style="79" customWidth="1"/>
    <col min="9" max="9" width="9.140625" style="79"/>
    <col min="10" max="10" width="12.28515625" style="79" customWidth="1"/>
    <col min="11" max="11" width="11.140625" style="79" customWidth="1"/>
    <col min="12" max="16384" width="9.140625" style="79"/>
  </cols>
  <sheetData>
    <row r="1" spans="1:10" x14ac:dyDescent="0.3">
      <c r="A1" s="333" t="s">
        <v>130</v>
      </c>
      <c r="B1" s="333"/>
      <c r="C1" s="333"/>
      <c r="D1" s="333"/>
      <c r="E1" s="333"/>
      <c r="F1" s="333"/>
      <c r="G1" s="333"/>
      <c r="H1" s="78" t="s">
        <v>41</v>
      </c>
    </row>
    <row r="2" spans="1:10" x14ac:dyDescent="0.3">
      <c r="A2" s="333" t="s">
        <v>648</v>
      </c>
      <c r="B2" s="333"/>
      <c r="C2" s="333"/>
      <c r="D2" s="333"/>
      <c r="E2" s="333"/>
      <c r="F2" s="333"/>
      <c r="G2" s="333"/>
      <c r="H2" s="333"/>
    </row>
    <row r="3" spans="1:10" x14ac:dyDescent="0.3">
      <c r="A3" s="78" t="s">
        <v>14</v>
      </c>
      <c r="B3" s="78"/>
      <c r="C3" s="78"/>
      <c r="D3" s="78"/>
      <c r="E3" s="78"/>
      <c r="F3" s="78"/>
      <c r="G3" s="78" t="s">
        <v>5</v>
      </c>
      <c r="H3" s="78" t="s">
        <v>34</v>
      </c>
    </row>
    <row r="4" spans="1:10" x14ac:dyDescent="0.3">
      <c r="A4" s="81" t="s">
        <v>16</v>
      </c>
      <c r="B4" s="81" t="s">
        <v>12</v>
      </c>
      <c r="C4" s="82" t="s">
        <v>4</v>
      </c>
      <c r="D4" s="83" t="s">
        <v>15</v>
      </c>
      <c r="E4" s="83" t="s">
        <v>1</v>
      </c>
      <c r="F4" s="83" t="s">
        <v>26</v>
      </c>
      <c r="G4" s="84" t="s">
        <v>2</v>
      </c>
      <c r="H4" s="82" t="s">
        <v>3</v>
      </c>
    </row>
    <row r="5" spans="1:10" ht="28.5" customHeight="1" x14ac:dyDescent="0.3">
      <c r="A5" s="85"/>
      <c r="B5" s="85"/>
      <c r="C5" s="86"/>
      <c r="D5" s="87" t="s">
        <v>0</v>
      </c>
      <c r="E5" s="87"/>
      <c r="F5" s="87" t="s">
        <v>25</v>
      </c>
      <c r="G5" s="88"/>
      <c r="H5" s="89" t="s">
        <v>17</v>
      </c>
    </row>
    <row r="6" spans="1:10" x14ac:dyDescent="0.3">
      <c r="A6" s="90" t="s">
        <v>138</v>
      </c>
      <c r="B6" s="91" t="s">
        <v>139</v>
      </c>
      <c r="C6" s="75" t="s">
        <v>144</v>
      </c>
      <c r="D6" s="131">
        <v>907200</v>
      </c>
      <c r="E6" s="94"/>
      <c r="F6" s="94"/>
      <c r="G6" s="130">
        <f>D6</f>
        <v>907200</v>
      </c>
      <c r="H6" s="95" t="s">
        <v>87</v>
      </c>
      <c r="J6" s="132"/>
    </row>
    <row r="7" spans="1:10" x14ac:dyDescent="0.3">
      <c r="A7" s="128"/>
      <c r="B7" s="91"/>
      <c r="C7" s="75" t="s">
        <v>140</v>
      </c>
      <c r="D7" s="131"/>
      <c r="E7" s="129"/>
      <c r="F7" s="92"/>
      <c r="G7" s="130">
        <f>D7</f>
        <v>0</v>
      </c>
      <c r="H7" s="125" t="s">
        <v>141</v>
      </c>
      <c r="J7" s="132"/>
    </row>
    <row r="8" spans="1:10" x14ac:dyDescent="0.3">
      <c r="A8" s="128" t="s">
        <v>297</v>
      </c>
      <c r="B8" s="91" t="s">
        <v>299</v>
      </c>
      <c r="C8" s="47" t="s">
        <v>298</v>
      </c>
      <c r="D8" s="131"/>
      <c r="E8" s="169">
        <v>670950</v>
      </c>
      <c r="F8" s="92"/>
      <c r="G8" s="143">
        <f>G6-E8</f>
        <v>236250</v>
      </c>
      <c r="H8" s="95"/>
      <c r="J8" s="132"/>
    </row>
    <row r="9" spans="1:10" x14ac:dyDescent="0.3">
      <c r="A9" s="128" t="s">
        <v>495</v>
      </c>
      <c r="B9" s="98" t="s">
        <v>634</v>
      </c>
      <c r="C9" s="47" t="s">
        <v>635</v>
      </c>
      <c r="D9" s="129"/>
      <c r="E9" s="230">
        <v>264600</v>
      </c>
      <c r="F9" s="92"/>
      <c r="G9" s="143">
        <f>G8-E9</f>
        <v>-28350</v>
      </c>
      <c r="H9" s="144"/>
      <c r="J9" s="132"/>
    </row>
    <row r="10" spans="1:10" x14ac:dyDescent="0.3">
      <c r="A10" s="90"/>
      <c r="B10" s="98"/>
      <c r="C10" s="77"/>
      <c r="D10" s="129"/>
      <c r="E10" s="230"/>
      <c r="F10" s="92"/>
      <c r="G10" s="143"/>
      <c r="H10" s="144"/>
      <c r="J10" s="132"/>
    </row>
    <row r="11" spans="1:10" x14ac:dyDescent="0.3">
      <c r="A11" s="90"/>
      <c r="B11" s="98"/>
      <c r="C11" s="47"/>
      <c r="D11" s="129"/>
      <c r="E11" s="230"/>
      <c r="F11" s="92"/>
      <c r="G11" s="143"/>
      <c r="H11" s="144"/>
      <c r="J11" s="132"/>
    </row>
    <row r="12" spans="1:10" x14ac:dyDescent="0.3">
      <c r="A12" s="90"/>
      <c r="B12" s="98"/>
      <c r="C12" s="47"/>
      <c r="D12" s="129"/>
      <c r="E12" s="230"/>
      <c r="F12" s="92"/>
      <c r="G12" s="143"/>
      <c r="H12" s="144"/>
      <c r="J12" s="132"/>
    </row>
    <row r="13" spans="1:10" x14ac:dyDescent="0.3">
      <c r="A13" s="90"/>
      <c r="B13" s="98"/>
      <c r="C13" s="47"/>
      <c r="D13" s="129"/>
      <c r="E13" s="231"/>
      <c r="F13" s="92"/>
      <c r="G13" s="143"/>
      <c r="H13" s="144"/>
      <c r="J13" s="132"/>
    </row>
    <row r="14" spans="1:10" x14ac:dyDescent="0.3">
      <c r="A14" s="90" t="s">
        <v>138</v>
      </c>
      <c r="B14" s="91" t="s">
        <v>139</v>
      </c>
      <c r="C14" s="75" t="s">
        <v>143</v>
      </c>
      <c r="D14" s="131">
        <v>1105650</v>
      </c>
      <c r="E14" s="94"/>
      <c r="F14" s="94"/>
      <c r="G14" s="130">
        <f>D14</f>
        <v>1105650</v>
      </c>
      <c r="H14" s="95" t="s">
        <v>87</v>
      </c>
      <c r="J14" s="132"/>
    </row>
    <row r="15" spans="1:10" x14ac:dyDescent="0.3">
      <c r="A15" s="128"/>
      <c r="B15" s="91"/>
      <c r="C15" s="75" t="s">
        <v>140</v>
      </c>
      <c r="D15" s="131"/>
      <c r="E15" s="129"/>
      <c r="F15" s="92"/>
      <c r="G15" s="130">
        <f>D15</f>
        <v>0</v>
      </c>
      <c r="H15" s="125" t="s">
        <v>142</v>
      </c>
      <c r="J15" s="132"/>
    </row>
    <row r="16" spans="1:10" x14ac:dyDescent="0.3">
      <c r="A16" s="128" t="s">
        <v>297</v>
      </c>
      <c r="B16" s="91" t="s">
        <v>300</v>
      </c>
      <c r="C16" s="47" t="s">
        <v>298</v>
      </c>
      <c r="D16" s="131"/>
      <c r="E16" s="169">
        <v>529200</v>
      </c>
      <c r="F16" s="92"/>
      <c r="G16" s="143">
        <f>G14-E16</f>
        <v>576450</v>
      </c>
      <c r="H16" s="144"/>
      <c r="J16" s="132"/>
    </row>
    <row r="17" spans="1:12" x14ac:dyDescent="0.3">
      <c r="A17" s="128" t="s">
        <v>495</v>
      </c>
      <c r="B17" s="98" t="s">
        <v>636</v>
      </c>
      <c r="C17" s="47" t="s">
        <v>637</v>
      </c>
      <c r="D17" s="131"/>
      <c r="E17" s="231">
        <v>330750</v>
      </c>
      <c r="F17" s="92"/>
      <c r="G17" s="143">
        <f>G16-E17</f>
        <v>245700</v>
      </c>
      <c r="H17" s="144"/>
      <c r="J17" s="132"/>
    </row>
    <row r="18" spans="1:12" x14ac:dyDescent="0.3">
      <c r="A18" s="90"/>
      <c r="B18" s="98"/>
      <c r="C18" s="47"/>
      <c r="D18" s="131"/>
      <c r="E18" s="231"/>
      <c r="F18" s="92"/>
      <c r="G18" s="143"/>
      <c r="H18" s="144"/>
      <c r="J18" s="132"/>
    </row>
    <row r="19" spans="1:12" x14ac:dyDescent="0.3">
      <c r="A19" s="90"/>
      <c r="B19" s="98"/>
      <c r="C19" s="47"/>
      <c r="D19" s="129"/>
      <c r="E19" s="231"/>
      <c r="F19" s="92"/>
      <c r="G19" s="143"/>
      <c r="H19" s="144"/>
      <c r="J19" s="132"/>
    </row>
    <row r="20" spans="1:12" x14ac:dyDescent="0.3">
      <c r="A20" s="90"/>
      <c r="B20" s="98"/>
      <c r="C20" s="47"/>
      <c r="D20" s="129"/>
      <c r="E20" s="231"/>
      <c r="F20" s="92"/>
      <c r="G20" s="143"/>
      <c r="H20" s="125"/>
      <c r="J20" s="132"/>
    </row>
    <row r="21" spans="1:12" x14ac:dyDescent="0.3">
      <c r="A21" s="128"/>
      <c r="B21" s="91"/>
      <c r="C21" s="219"/>
      <c r="D21" s="220"/>
      <c r="E21" s="231"/>
      <c r="F21" s="92"/>
      <c r="G21" s="143"/>
      <c r="H21" s="125"/>
      <c r="J21" s="132"/>
    </row>
    <row r="22" spans="1:12" x14ac:dyDescent="0.3">
      <c r="A22" s="90"/>
      <c r="B22" s="98"/>
      <c r="C22" s="77"/>
      <c r="D22" s="129"/>
      <c r="E22" s="92"/>
      <c r="F22" s="92"/>
      <c r="G22" s="143"/>
      <c r="H22" s="95"/>
      <c r="J22" s="132"/>
    </row>
    <row r="23" spans="1:12" x14ac:dyDescent="0.3">
      <c r="A23" s="201"/>
      <c r="B23" s="191"/>
      <c r="C23" s="112"/>
      <c r="D23" s="136"/>
      <c r="E23" s="136"/>
      <c r="F23" s="136"/>
      <c r="G23" s="137"/>
      <c r="H23" s="144"/>
      <c r="I23" s="133"/>
      <c r="J23" s="135"/>
      <c r="K23" s="133"/>
      <c r="L23" s="133"/>
    </row>
    <row r="24" spans="1:12" ht="18" thickBot="1" x14ac:dyDescent="0.35">
      <c r="A24" s="90"/>
      <c r="B24" s="138"/>
      <c r="C24" s="126" t="s">
        <v>18</v>
      </c>
      <c r="D24" s="174">
        <f>SUM(D6:D23)</f>
        <v>2012850</v>
      </c>
      <c r="E24" s="166">
        <f>SUM(E6:E23)</f>
        <v>1795500</v>
      </c>
      <c r="F24" s="198">
        <f>SUM(F6:F23)</f>
        <v>0</v>
      </c>
      <c r="G24" s="139">
        <f>D24-E24-F24</f>
        <v>217350</v>
      </c>
      <c r="H24" s="95"/>
      <c r="I24" s="133"/>
      <c r="J24" s="135"/>
      <c r="K24" s="133"/>
      <c r="L24" s="133"/>
    </row>
    <row r="25" spans="1:12" ht="18" thickTop="1" x14ac:dyDescent="0.3">
      <c r="B25" s="140"/>
      <c r="I25" s="133"/>
      <c r="J25" s="135"/>
      <c r="K25" s="133"/>
      <c r="L25" s="133"/>
    </row>
    <row r="26" spans="1:12" x14ac:dyDescent="0.3">
      <c r="I26" s="133"/>
      <c r="J26" s="133"/>
      <c r="K26" s="133"/>
      <c r="L26" s="133"/>
    </row>
    <row r="27" spans="1:12" x14ac:dyDescent="0.3">
      <c r="G27" s="127"/>
      <c r="I27" s="133"/>
      <c r="J27" s="133"/>
      <c r="K27" s="133"/>
      <c r="L27" s="133"/>
    </row>
    <row r="28" spans="1:12" x14ac:dyDescent="0.3">
      <c r="D28" s="127"/>
    </row>
    <row r="29" spans="1:12" x14ac:dyDescent="0.3">
      <c r="D29" s="127"/>
      <c r="G29" s="158"/>
    </row>
    <row r="30" spans="1:12" x14ac:dyDescent="0.3">
      <c r="D30" s="127"/>
    </row>
    <row r="31" spans="1:12" x14ac:dyDescent="0.3">
      <c r="D31" s="134"/>
    </row>
    <row r="32" spans="1:12" x14ac:dyDescent="0.3">
      <c r="D32" s="134"/>
    </row>
    <row r="34" spans="4:4" x14ac:dyDescent="0.3">
      <c r="D34" s="14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21" sqref="C21"/>
    </sheetView>
  </sheetViews>
  <sheetFormatPr defaultRowHeight="17.25" x14ac:dyDescent="0.3"/>
  <cols>
    <col min="1" max="1" width="8.7109375" style="79" customWidth="1"/>
    <col min="2" max="2" width="8.42578125" style="79" customWidth="1"/>
    <col min="3" max="3" width="24.85546875" style="79" customWidth="1"/>
    <col min="4" max="4" width="11.28515625" style="79" customWidth="1"/>
    <col min="5" max="5" width="12.28515625" style="79" customWidth="1"/>
    <col min="6" max="6" width="9" style="79" customWidth="1"/>
    <col min="7" max="7" width="12.28515625" style="79" customWidth="1"/>
    <col min="8" max="8" width="8.85546875" style="79" customWidth="1"/>
    <col min="9" max="9" width="11.140625" style="79" customWidth="1"/>
    <col min="10" max="16384" width="9.140625" style="79"/>
  </cols>
  <sheetData>
    <row r="1" spans="1:8" x14ac:dyDescent="0.3">
      <c r="A1" s="333" t="s">
        <v>130</v>
      </c>
      <c r="B1" s="333"/>
      <c r="C1" s="333"/>
      <c r="D1" s="333"/>
      <c r="E1" s="333"/>
      <c r="F1" s="333"/>
      <c r="G1" s="333"/>
      <c r="H1" s="78" t="s">
        <v>41</v>
      </c>
    </row>
    <row r="2" spans="1:8" x14ac:dyDescent="0.3">
      <c r="A2" s="333" t="s">
        <v>649</v>
      </c>
      <c r="B2" s="333"/>
      <c r="C2" s="333"/>
      <c r="D2" s="333"/>
      <c r="E2" s="333"/>
      <c r="F2" s="333"/>
      <c r="G2" s="333"/>
      <c r="H2" s="333"/>
    </row>
    <row r="3" spans="1:8" x14ac:dyDescent="0.3">
      <c r="A3" s="78" t="s">
        <v>14</v>
      </c>
      <c r="B3" s="78"/>
      <c r="C3" s="78"/>
      <c r="D3" s="78"/>
      <c r="E3" s="78"/>
      <c r="F3" s="78"/>
      <c r="G3" s="78" t="s">
        <v>5</v>
      </c>
      <c r="H3" s="78" t="s">
        <v>34</v>
      </c>
    </row>
    <row r="4" spans="1:8" x14ac:dyDescent="0.3">
      <c r="A4" s="81" t="s">
        <v>16</v>
      </c>
      <c r="B4" s="81" t="s">
        <v>12</v>
      </c>
      <c r="C4" s="82" t="s">
        <v>4</v>
      </c>
      <c r="D4" s="83" t="s">
        <v>15</v>
      </c>
      <c r="E4" s="83" t="s">
        <v>1</v>
      </c>
      <c r="F4" s="83" t="s">
        <v>26</v>
      </c>
      <c r="G4" s="84" t="s">
        <v>2</v>
      </c>
      <c r="H4" s="82" t="s">
        <v>3</v>
      </c>
    </row>
    <row r="5" spans="1:8" ht="28.5" customHeight="1" x14ac:dyDescent="0.3">
      <c r="A5" s="85"/>
      <c r="B5" s="85"/>
      <c r="C5" s="86"/>
      <c r="D5" s="87" t="s">
        <v>0</v>
      </c>
      <c r="E5" s="87"/>
      <c r="F5" s="87" t="s">
        <v>25</v>
      </c>
      <c r="G5" s="88"/>
      <c r="H5" s="89" t="s">
        <v>17</v>
      </c>
    </row>
    <row r="6" spans="1:8" x14ac:dyDescent="0.3">
      <c r="A6" s="90" t="s">
        <v>131</v>
      </c>
      <c r="B6" s="91" t="s">
        <v>134</v>
      </c>
      <c r="C6" s="75" t="s">
        <v>133</v>
      </c>
      <c r="D6" s="131">
        <v>2268000</v>
      </c>
      <c r="E6" s="94"/>
      <c r="F6" s="94"/>
      <c r="G6" s="130">
        <f>D6</f>
        <v>2268000</v>
      </c>
      <c r="H6" s="95" t="s">
        <v>87</v>
      </c>
    </row>
    <row r="7" spans="1:8" x14ac:dyDescent="0.3">
      <c r="A7" s="128"/>
      <c r="B7" s="91"/>
      <c r="C7" s="75" t="s">
        <v>88</v>
      </c>
      <c r="D7" s="131"/>
      <c r="E7" s="129"/>
      <c r="F7" s="92"/>
      <c r="G7" s="130">
        <f>D7</f>
        <v>0</v>
      </c>
      <c r="H7" s="125" t="s">
        <v>136</v>
      </c>
    </row>
    <row r="8" spans="1:8" x14ac:dyDescent="0.3">
      <c r="A8" s="128" t="s">
        <v>294</v>
      </c>
      <c r="B8" s="91" t="s">
        <v>295</v>
      </c>
      <c r="C8" s="47" t="s">
        <v>298</v>
      </c>
      <c r="D8" s="131"/>
      <c r="E8" s="169">
        <v>1134000</v>
      </c>
      <c r="F8" s="92"/>
      <c r="G8" s="143">
        <f>G6-E8</f>
        <v>1134000</v>
      </c>
      <c r="H8" s="95"/>
    </row>
    <row r="9" spans="1:8" x14ac:dyDescent="0.3">
      <c r="A9" s="128" t="s">
        <v>495</v>
      </c>
      <c r="B9" s="98" t="s">
        <v>624</v>
      </c>
      <c r="C9" s="47" t="s">
        <v>623</v>
      </c>
      <c r="D9" s="129"/>
      <c r="E9" s="230">
        <v>567000</v>
      </c>
      <c r="F9" s="92"/>
      <c r="G9" s="143">
        <f>G8-E9</f>
        <v>567000</v>
      </c>
      <c r="H9" s="144"/>
    </row>
    <row r="10" spans="1:8" x14ac:dyDescent="0.3">
      <c r="A10" s="90"/>
      <c r="B10" s="98"/>
      <c r="C10" s="77"/>
      <c r="D10" s="129"/>
      <c r="E10" s="230"/>
      <c r="F10" s="92"/>
      <c r="G10" s="143"/>
      <c r="H10" s="144"/>
    </row>
    <row r="11" spans="1:8" x14ac:dyDescent="0.3">
      <c r="A11" s="90"/>
      <c r="B11" s="98"/>
      <c r="C11" s="47"/>
      <c r="D11" s="129"/>
      <c r="E11" s="230"/>
      <c r="F11" s="92"/>
      <c r="G11" s="143"/>
      <c r="H11" s="144"/>
    </row>
    <row r="12" spans="1:8" x14ac:dyDescent="0.3">
      <c r="A12" s="90"/>
      <c r="B12" s="98"/>
      <c r="C12" s="47"/>
      <c r="D12" s="129"/>
      <c r="E12" s="230"/>
      <c r="F12" s="92"/>
      <c r="G12" s="143"/>
      <c r="H12" s="144"/>
    </row>
    <row r="13" spans="1:8" x14ac:dyDescent="0.3">
      <c r="A13" s="90"/>
      <c r="B13" s="98"/>
      <c r="C13" s="47"/>
      <c r="D13" s="129"/>
      <c r="E13" s="231"/>
      <c r="F13" s="92"/>
      <c r="G13" s="143"/>
      <c r="H13" s="144"/>
    </row>
    <row r="14" spans="1:8" x14ac:dyDescent="0.3">
      <c r="A14" s="90"/>
      <c r="B14" s="98"/>
      <c r="C14" s="47"/>
      <c r="D14" s="131"/>
      <c r="E14" s="231"/>
      <c r="F14" s="92"/>
      <c r="G14" s="143"/>
      <c r="H14" s="144"/>
    </row>
    <row r="15" spans="1:8" x14ac:dyDescent="0.3">
      <c r="A15" s="90" t="s">
        <v>135</v>
      </c>
      <c r="B15" s="91" t="s">
        <v>132</v>
      </c>
      <c r="C15" s="75" t="s">
        <v>137</v>
      </c>
      <c r="D15" s="131">
        <v>1606500</v>
      </c>
      <c r="E15" s="94"/>
      <c r="F15" s="94"/>
      <c r="G15" s="130">
        <f>D15</f>
        <v>1606500</v>
      </c>
      <c r="H15" s="95" t="s">
        <v>87</v>
      </c>
    </row>
    <row r="16" spans="1:8" x14ac:dyDescent="0.3">
      <c r="A16" s="128"/>
      <c r="B16" s="91"/>
      <c r="C16" s="75" t="s">
        <v>667</v>
      </c>
      <c r="D16" s="131"/>
      <c r="E16" s="129"/>
      <c r="F16" s="92"/>
      <c r="G16" s="130">
        <f>D16</f>
        <v>0</v>
      </c>
      <c r="H16" s="125"/>
    </row>
    <row r="17" spans="1:10" x14ac:dyDescent="0.3">
      <c r="A17" s="90" t="s">
        <v>477</v>
      </c>
      <c r="B17" s="98" t="s">
        <v>479</v>
      </c>
      <c r="C17" s="47" t="s">
        <v>480</v>
      </c>
      <c r="D17" s="131"/>
      <c r="E17" s="231">
        <v>519750</v>
      </c>
      <c r="F17" s="92"/>
      <c r="G17" s="143">
        <f>G15-E17</f>
        <v>1086750</v>
      </c>
      <c r="H17" s="144"/>
    </row>
    <row r="18" spans="1:10" x14ac:dyDescent="0.3">
      <c r="A18" s="128" t="s">
        <v>495</v>
      </c>
      <c r="B18" s="98" t="s">
        <v>633</v>
      </c>
      <c r="C18" s="47" t="s">
        <v>666</v>
      </c>
      <c r="D18" s="131"/>
      <c r="E18" s="231">
        <v>252000</v>
      </c>
      <c r="F18" s="92"/>
      <c r="G18" s="143">
        <f>G17-E18</f>
        <v>834750</v>
      </c>
      <c r="H18" s="144"/>
    </row>
    <row r="19" spans="1:10" x14ac:dyDescent="0.3">
      <c r="A19" s="90"/>
      <c r="B19" s="98"/>
      <c r="C19" s="47"/>
      <c r="D19" s="129"/>
      <c r="E19" s="231"/>
      <c r="F19" s="92"/>
      <c r="G19" s="143"/>
      <c r="H19" s="144"/>
    </row>
    <row r="20" spans="1:10" x14ac:dyDescent="0.3">
      <c r="A20" s="90"/>
      <c r="B20" s="98"/>
      <c r="C20" s="47"/>
      <c r="D20" s="129"/>
      <c r="E20" s="231"/>
      <c r="F20" s="92"/>
      <c r="G20" s="143"/>
      <c r="H20" s="125"/>
    </row>
    <row r="21" spans="1:10" x14ac:dyDescent="0.3">
      <c r="A21" s="90" t="s">
        <v>135</v>
      </c>
      <c r="B21" s="91" t="s">
        <v>132</v>
      </c>
      <c r="C21" s="75" t="s">
        <v>670</v>
      </c>
      <c r="D21" s="329">
        <v>3060</v>
      </c>
      <c r="E21" s="231"/>
      <c r="F21" s="92"/>
      <c r="G21" s="143">
        <f>D21</f>
        <v>3060</v>
      </c>
      <c r="H21" s="125" t="s">
        <v>669</v>
      </c>
    </row>
    <row r="22" spans="1:10" x14ac:dyDescent="0.3">
      <c r="A22" s="90"/>
      <c r="B22" s="98"/>
      <c r="C22" s="77" t="s">
        <v>672</v>
      </c>
      <c r="D22" s="129"/>
      <c r="E22" s="92"/>
      <c r="F22" s="92"/>
      <c r="G22" s="143"/>
      <c r="H22" s="95"/>
    </row>
    <row r="23" spans="1:10" x14ac:dyDescent="0.3">
      <c r="A23" s="201"/>
      <c r="B23" s="191"/>
      <c r="C23" s="112"/>
      <c r="D23" s="136"/>
      <c r="E23" s="136"/>
      <c r="F23" s="136"/>
      <c r="G23" s="137"/>
      <c r="H23" s="144"/>
      <c r="I23" s="133"/>
      <c r="J23" s="133"/>
    </row>
    <row r="24" spans="1:10" ht="18" thickBot="1" x14ac:dyDescent="0.35">
      <c r="A24" s="90"/>
      <c r="B24" s="138"/>
      <c r="C24" s="126" t="s">
        <v>18</v>
      </c>
      <c r="D24" s="174">
        <f>SUM(D6:D23)</f>
        <v>3877560</v>
      </c>
      <c r="E24" s="166">
        <f>SUM(E6:E23)</f>
        <v>2472750</v>
      </c>
      <c r="F24" s="198">
        <f>SUM(F6:F23)</f>
        <v>0</v>
      </c>
      <c r="G24" s="139">
        <f>D24-E24-F24</f>
        <v>1404810</v>
      </c>
      <c r="H24" s="95"/>
      <c r="I24" s="133"/>
      <c r="J24" s="133"/>
    </row>
    <row r="25" spans="1:10" ht="18" thickTop="1" x14ac:dyDescent="0.3">
      <c r="B25" s="140"/>
      <c r="I25" s="133"/>
      <c r="J25" s="133"/>
    </row>
    <row r="26" spans="1:10" x14ac:dyDescent="0.3">
      <c r="I26" s="133"/>
      <c r="J26" s="133"/>
    </row>
    <row r="27" spans="1:10" x14ac:dyDescent="0.3">
      <c r="G27" s="127"/>
      <c r="I27" s="133"/>
      <c r="J27" s="133"/>
    </row>
    <row r="28" spans="1:10" x14ac:dyDescent="0.3">
      <c r="D28" s="127"/>
    </row>
    <row r="29" spans="1:10" x14ac:dyDescent="0.3">
      <c r="D29" s="127"/>
      <c r="G29" s="158"/>
    </row>
    <row r="30" spans="1:10" x14ac:dyDescent="0.3">
      <c r="D30" s="127"/>
    </row>
    <row r="31" spans="1:10" x14ac:dyDescent="0.3">
      <c r="D31" s="134"/>
    </row>
    <row r="32" spans="1:10" x14ac:dyDescent="0.3">
      <c r="D32" s="134"/>
    </row>
    <row r="34" spans="4:4" x14ac:dyDescent="0.3">
      <c r="D34" s="14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workbookViewId="0">
      <selection activeCell="D13" sqref="D13"/>
    </sheetView>
  </sheetViews>
  <sheetFormatPr defaultRowHeight="17.25" x14ac:dyDescent="0.3"/>
  <cols>
    <col min="1" max="1" width="8.7109375" style="79" customWidth="1"/>
    <col min="2" max="2" width="8.42578125" style="79" customWidth="1"/>
    <col min="3" max="3" width="23.85546875" style="79" customWidth="1"/>
    <col min="4" max="4" width="11.28515625" style="79" customWidth="1"/>
    <col min="5" max="5" width="12.28515625" style="79" customWidth="1"/>
    <col min="6" max="6" width="9" style="79" customWidth="1"/>
    <col min="7" max="7" width="12.28515625" style="79" customWidth="1"/>
    <col min="8" max="8" width="8.85546875" style="79" customWidth="1"/>
    <col min="9" max="9" width="11.140625" style="79" customWidth="1"/>
    <col min="10" max="16384" width="9.140625" style="79"/>
  </cols>
  <sheetData>
    <row r="1" spans="1:8" x14ac:dyDescent="0.3">
      <c r="A1" s="333" t="s">
        <v>130</v>
      </c>
      <c r="B1" s="333"/>
      <c r="C1" s="333"/>
      <c r="D1" s="333"/>
      <c r="E1" s="333"/>
      <c r="F1" s="333"/>
      <c r="G1" s="333"/>
      <c r="H1" s="78" t="s">
        <v>145</v>
      </c>
    </row>
    <row r="2" spans="1:8" x14ac:dyDescent="0.3">
      <c r="A2" s="333" t="s">
        <v>649</v>
      </c>
      <c r="B2" s="333"/>
      <c r="C2" s="333"/>
      <c r="D2" s="333"/>
      <c r="E2" s="333"/>
      <c r="F2" s="333"/>
      <c r="G2" s="333"/>
      <c r="H2" s="333"/>
    </row>
    <row r="3" spans="1:8" x14ac:dyDescent="0.3">
      <c r="A3" s="78" t="s">
        <v>14</v>
      </c>
      <c r="B3" s="78"/>
      <c r="C3" s="78"/>
      <c r="D3" s="78"/>
      <c r="E3" s="78"/>
      <c r="F3" s="78"/>
      <c r="G3" s="78" t="s">
        <v>5</v>
      </c>
      <c r="H3" s="78" t="s">
        <v>34</v>
      </c>
    </row>
    <row r="4" spans="1:8" x14ac:dyDescent="0.3">
      <c r="A4" s="81" t="s">
        <v>16</v>
      </c>
      <c r="B4" s="81" t="s">
        <v>12</v>
      </c>
      <c r="C4" s="82" t="s">
        <v>4</v>
      </c>
      <c r="D4" s="83" t="s">
        <v>15</v>
      </c>
      <c r="E4" s="83" t="s">
        <v>1</v>
      </c>
      <c r="F4" s="83" t="s">
        <v>26</v>
      </c>
      <c r="G4" s="84" t="s">
        <v>2</v>
      </c>
      <c r="H4" s="82" t="s">
        <v>3</v>
      </c>
    </row>
    <row r="5" spans="1:8" ht="28.5" customHeight="1" x14ac:dyDescent="0.3">
      <c r="A5" s="85"/>
      <c r="B5" s="85"/>
      <c r="C5" s="86"/>
      <c r="D5" s="87" t="s">
        <v>0</v>
      </c>
      <c r="E5" s="87"/>
      <c r="F5" s="87" t="s">
        <v>25</v>
      </c>
      <c r="G5" s="88"/>
      <c r="H5" s="89" t="s">
        <v>17</v>
      </c>
    </row>
    <row r="6" spans="1:8" x14ac:dyDescent="0.3">
      <c r="A6" s="90" t="s">
        <v>146</v>
      </c>
      <c r="B6" s="91" t="s">
        <v>147</v>
      </c>
      <c r="C6" s="75" t="s">
        <v>148</v>
      </c>
      <c r="D6" s="131">
        <v>1197000</v>
      </c>
      <c r="E6" s="94"/>
      <c r="F6" s="94"/>
      <c r="G6" s="130">
        <f>D6</f>
        <v>1197000</v>
      </c>
      <c r="H6" s="95" t="s">
        <v>87</v>
      </c>
    </row>
    <row r="7" spans="1:8" x14ac:dyDescent="0.3">
      <c r="A7" s="128"/>
      <c r="B7" s="91"/>
      <c r="C7" s="75" t="s">
        <v>88</v>
      </c>
      <c r="D7" s="131"/>
      <c r="E7" s="129"/>
      <c r="F7" s="92"/>
      <c r="G7" s="130">
        <f>D7</f>
        <v>0</v>
      </c>
      <c r="H7" s="125" t="s">
        <v>149</v>
      </c>
    </row>
    <row r="8" spans="1:8" x14ac:dyDescent="0.3">
      <c r="A8" s="128" t="s">
        <v>262</v>
      </c>
      <c r="B8" s="91" t="s">
        <v>264</v>
      </c>
      <c r="C8" s="47" t="s">
        <v>293</v>
      </c>
      <c r="D8" s="131"/>
      <c r="E8" s="169">
        <v>472500</v>
      </c>
      <c r="F8" s="92"/>
      <c r="G8" s="143">
        <f>G6-E8</f>
        <v>724500</v>
      </c>
      <c r="H8" s="95"/>
    </row>
    <row r="9" spans="1:8" x14ac:dyDescent="0.3">
      <c r="A9" s="90" t="s">
        <v>495</v>
      </c>
      <c r="B9" s="91" t="s">
        <v>629</v>
      </c>
      <c r="C9" s="47" t="s">
        <v>630</v>
      </c>
      <c r="D9" s="129"/>
      <c r="E9" s="230">
        <v>236250</v>
      </c>
      <c r="F9" s="92"/>
      <c r="G9" s="143">
        <f>G8-E9</f>
        <v>488250</v>
      </c>
      <c r="H9" s="144"/>
    </row>
    <row r="10" spans="1:8" x14ac:dyDescent="0.3">
      <c r="A10" s="90"/>
      <c r="B10" s="98"/>
      <c r="C10" s="77"/>
      <c r="D10" s="129"/>
      <c r="E10" s="230"/>
      <c r="F10" s="92"/>
      <c r="G10" s="143"/>
      <c r="H10" s="144"/>
    </row>
    <row r="11" spans="1:8" x14ac:dyDescent="0.3">
      <c r="A11" s="90"/>
      <c r="B11" s="98"/>
      <c r="C11" s="47"/>
      <c r="D11" s="129"/>
      <c r="E11" s="230"/>
      <c r="F11" s="92"/>
      <c r="G11" s="143"/>
      <c r="H11" s="144"/>
    </row>
    <row r="12" spans="1:8" x14ac:dyDescent="0.3">
      <c r="A12" s="90"/>
      <c r="B12" s="98"/>
      <c r="C12" s="47"/>
      <c r="D12" s="129"/>
      <c r="E12" s="230"/>
      <c r="F12" s="92"/>
      <c r="G12" s="143"/>
      <c r="H12" s="144"/>
    </row>
    <row r="13" spans="1:8" x14ac:dyDescent="0.3">
      <c r="A13" s="90"/>
      <c r="B13" s="98"/>
      <c r="C13" s="47"/>
      <c r="D13" s="129"/>
      <c r="E13" s="231"/>
      <c r="F13" s="92"/>
      <c r="G13" s="143"/>
      <c r="H13" s="144"/>
    </row>
    <row r="14" spans="1:8" x14ac:dyDescent="0.3">
      <c r="A14" s="90"/>
      <c r="B14" s="98"/>
      <c r="C14" s="47"/>
      <c r="D14" s="131"/>
      <c r="E14" s="231"/>
      <c r="F14" s="92"/>
      <c r="G14" s="143"/>
      <c r="H14" s="144"/>
    </row>
    <row r="15" spans="1:8" x14ac:dyDescent="0.3">
      <c r="A15" s="90"/>
      <c r="B15" s="91"/>
      <c r="C15" s="75"/>
      <c r="D15" s="131"/>
      <c r="E15" s="94"/>
      <c r="F15" s="94"/>
      <c r="G15" s="130"/>
      <c r="H15" s="95"/>
    </row>
    <row r="16" spans="1:8" x14ac:dyDescent="0.3">
      <c r="A16" s="128"/>
      <c r="B16" s="91"/>
      <c r="C16" s="75"/>
      <c r="D16" s="131"/>
      <c r="E16" s="129"/>
      <c r="F16" s="92"/>
      <c r="G16" s="130"/>
      <c r="H16" s="125"/>
    </row>
    <row r="17" spans="1:10" x14ac:dyDescent="0.3">
      <c r="A17" s="90"/>
      <c r="B17" s="98"/>
      <c r="C17" s="47"/>
      <c r="D17" s="131"/>
      <c r="E17" s="231"/>
      <c r="F17" s="92"/>
      <c r="G17" s="143"/>
      <c r="H17" s="144"/>
    </row>
    <row r="18" spans="1:10" x14ac:dyDescent="0.3">
      <c r="A18" s="90"/>
      <c r="B18" s="98"/>
      <c r="C18" s="47"/>
      <c r="D18" s="131"/>
      <c r="E18" s="231"/>
      <c r="F18" s="92"/>
      <c r="G18" s="143"/>
      <c r="H18" s="144"/>
    </row>
    <row r="19" spans="1:10" x14ac:dyDescent="0.3">
      <c r="A19" s="90"/>
      <c r="B19" s="98"/>
      <c r="C19" s="47"/>
      <c r="D19" s="129"/>
      <c r="E19" s="231"/>
      <c r="F19" s="92"/>
      <c r="G19" s="143"/>
      <c r="H19" s="144"/>
    </row>
    <row r="20" spans="1:10" x14ac:dyDescent="0.3">
      <c r="A20" s="90"/>
      <c r="B20" s="98"/>
      <c r="C20" s="47"/>
      <c r="D20" s="129"/>
      <c r="E20" s="231"/>
      <c r="F20" s="92"/>
      <c r="G20" s="143"/>
      <c r="H20" s="125"/>
    </row>
    <row r="21" spans="1:10" x14ac:dyDescent="0.3">
      <c r="A21" s="128"/>
      <c r="B21" s="91"/>
      <c r="C21" s="219"/>
      <c r="D21" s="220"/>
      <c r="E21" s="231"/>
      <c r="F21" s="92"/>
      <c r="G21" s="143"/>
      <c r="H21" s="125"/>
    </row>
    <row r="22" spans="1:10" x14ac:dyDescent="0.3">
      <c r="A22" s="90"/>
      <c r="B22" s="98"/>
      <c r="C22" s="77"/>
      <c r="D22" s="129"/>
      <c r="E22" s="92"/>
      <c r="F22" s="92"/>
      <c r="G22" s="143"/>
      <c r="H22" s="95"/>
    </row>
    <row r="23" spans="1:10" x14ac:dyDescent="0.3">
      <c r="A23" s="201"/>
      <c r="B23" s="191"/>
      <c r="C23" s="112"/>
      <c r="D23" s="136"/>
      <c r="E23" s="136"/>
      <c r="F23" s="136"/>
      <c r="G23" s="137"/>
      <c r="H23" s="144"/>
      <c r="I23" s="133"/>
      <c r="J23" s="133"/>
    </row>
    <row r="24" spans="1:10" ht="18" thickBot="1" x14ac:dyDescent="0.35">
      <c r="A24" s="90"/>
      <c r="B24" s="138"/>
      <c r="C24" s="126" t="s">
        <v>18</v>
      </c>
      <c r="D24" s="174">
        <f>SUM(D6:D23)</f>
        <v>1197000</v>
      </c>
      <c r="E24" s="166">
        <f>SUM(E6:E23)</f>
        <v>708750</v>
      </c>
      <c r="F24" s="198">
        <f>SUM(F6:F23)</f>
        <v>0</v>
      </c>
      <c r="G24" s="139">
        <f>D24-E24-F24</f>
        <v>488250</v>
      </c>
      <c r="H24" s="95"/>
      <c r="I24" s="133"/>
      <c r="J24" s="133"/>
    </row>
    <row r="25" spans="1:10" ht="18" thickTop="1" x14ac:dyDescent="0.3">
      <c r="B25" s="140"/>
      <c r="I25" s="133"/>
      <c r="J25" s="133"/>
    </row>
    <row r="26" spans="1:10" x14ac:dyDescent="0.3">
      <c r="I26" s="133"/>
      <c r="J26" s="133"/>
    </row>
    <row r="27" spans="1:10" x14ac:dyDescent="0.3">
      <c r="G27" s="127"/>
      <c r="I27" s="133"/>
      <c r="J27" s="133"/>
    </row>
    <row r="28" spans="1:10" x14ac:dyDescent="0.3">
      <c r="D28" s="127"/>
    </row>
    <row r="29" spans="1:10" x14ac:dyDescent="0.3">
      <c r="D29" s="127"/>
      <c r="G29" s="158"/>
    </row>
    <row r="30" spans="1:10" x14ac:dyDescent="0.3">
      <c r="D30" s="127"/>
    </row>
    <row r="31" spans="1:10" x14ac:dyDescent="0.3">
      <c r="D31" s="134"/>
    </row>
    <row r="32" spans="1:10" x14ac:dyDescent="0.3">
      <c r="D32" s="134"/>
    </row>
    <row r="34" spans="4:4" x14ac:dyDescent="0.3">
      <c r="D34" s="14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19" sqref="E19"/>
    </sheetView>
  </sheetViews>
  <sheetFormatPr defaultRowHeight="17.25" x14ac:dyDescent="0.3"/>
  <cols>
    <col min="1" max="1" width="8.7109375" style="79" customWidth="1"/>
    <col min="2" max="2" width="8.42578125" style="79" customWidth="1"/>
    <col min="3" max="3" width="23.85546875" style="79" customWidth="1"/>
    <col min="4" max="4" width="11.28515625" style="79" customWidth="1"/>
    <col min="5" max="5" width="12.28515625" style="79" customWidth="1"/>
    <col min="6" max="6" width="9" style="79" customWidth="1"/>
    <col min="7" max="7" width="12.28515625" style="79" customWidth="1"/>
    <col min="8" max="8" width="8.85546875" style="79" customWidth="1"/>
    <col min="9" max="9" width="11.140625" style="79" customWidth="1"/>
    <col min="10" max="16384" width="9.140625" style="79"/>
  </cols>
  <sheetData>
    <row r="1" spans="1:8" x14ac:dyDescent="0.3">
      <c r="A1" s="333" t="s">
        <v>130</v>
      </c>
      <c r="B1" s="333"/>
      <c r="C1" s="333"/>
      <c r="D1" s="333"/>
      <c r="E1" s="333"/>
      <c r="F1" s="333"/>
      <c r="G1" s="333"/>
      <c r="H1" s="78" t="s">
        <v>41</v>
      </c>
    </row>
    <row r="2" spans="1:8" x14ac:dyDescent="0.3">
      <c r="A2" s="333" t="s">
        <v>649</v>
      </c>
      <c r="B2" s="333"/>
      <c r="C2" s="333"/>
      <c r="D2" s="333"/>
      <c r="E2" s="333"/>
      <c r="F2" s="333"/>
      <c r="G2" s="333"/>
      <c r="H2" s="333"/>
    </row>
    <row r="3" spans="1:8" x14ac:dyDescent="0.3">
      <c r="A3" s="78" t="s">
        <v>14</v>
      </c>
      <c r="B3" s="78"/>
      <c r="C3" s="78"/>
      <c r="D3" s="78"/>
      <c r="E3" s="78"/>
      <c r="F3" s="78"/>
      <c r="G3" s="78" t="s">
        <v>5</v>
      </c>
      <c r="H3" s="78" t="s">
        <v>34</v>
      </c>
    </row>
    <row r="4" spans="1:8" x14ac:dyDescent="0.3">
      <c r="A4" s="81" t="s">
        <v>16</v>
      </c>
      <c r="B4" s="81" t="s">
        <v>12</v>
      </c>
      <c r="C4" s="82" t="s">
        <v>4</v>
      </c>
      <c r="D4" s="83" t="s">
        <v>15</v>
      </c>
      <c r="E4" s="83" t="s">
        <v>1</v>
      </c>
      <c r="F4" s="83" t="s">
        <v>26</v>
      </c>
      <c r="G4" s="84" t="s">
        <v>2</v>
      </c>
      <c r="H4" s="82" t="s">
        <v>3</v>
      </c>
    </row>
    <row r="5" spans="1:8" ht="28.5" customHeight="1" x14ac:dyDescent="0.3">
      <c r="A5" s="85"/>
      <c r="B5" s="85"/>
      <c r="C5" s="86"/>
      <c r="D5" s="87" t="s">
        <v>0</v>
      </c>
      <c r="E5" s="87"/>
      <c r="F5" s="87" t="s">
        <v>25</v>
      </c>
      <c r="G5" s="88"/>
      <c r="H5" s="89" t="s">
        <v>17</v>
      </c>
    </row>
    <row r="6" spans="1:8" x14ac:dyDescent="0.3">
      <c r="A6" s="90" t="s">
        <v>150</v>
      </c>
      <c r="B6" s="91" t="s">
        <v>151</v>
      </c>
      <c r="C6" s="75" t="s">
        <v>54</v>
      </c>
      <c r="D6" s="131">
        <v>466200</v>
      </c>
      <c r="E6" s="94"/>
      <c r="F6" s="94"/>
      <c r="G6" s="130">
        <f>D6</f>
        <v>466200</v>
      </c>
      <c r="H6" s="95" t="s">
        <v>87</v>
      </c>
    </row>
    <row r="7" spans="1:8" x14ac:dyDescent="0.3">
      <c r="A7" s="128"/>
      <c r="B7" s="91"/>
      <c r="C7" s="75" t="s">
        <v>88</v>
      </c>
      <c r="D7" s="131"/>
      <c r="E7" s="129"/>
      <c r="F7" s="92"/>
      <c r="G7" s="130">
        <f>D7</f>
        <v>0</v>
      </c>
      <c r="H7" s="125" t="s">
        <v>152</v>
      </c>
    </row>
    <row r="8" spans="1:8" x14ac:dyDescent="0.3">
      <c r="A8" s="128" t="s">
        <v>198</v>
      </c>
      <c r="B8" s="98" t="s">
        <v>291</v>
      </c>
      <c r="C8" s="47" t="s">
        <v>288</v>
      </c>
      <c r="D8" s="131"/>
      <c r="E8" s="169">
        <v>100800</v>
      </c>
      <c r="F8" s="92"/>
      <c r="G8" s="143">
        <f>G6-E8</f>
        <v>365400</v>
      </c>
      <c r="H8" s="95"/>
    </row>
    <row r="9" spans="1:8" x14ac:dyDescent="0.3">
      <c r="A9" s="128"/>
      <c r="B9" s="98" t="s">
        <v>292</v>
      </c>
      <c r="C9" s="47" t="s">
        <v>290</v>
      </c>
      <c r="D9" s="129"/>
      <c r="E9" s="230">
        <v>100800</v>
      </c>
      <c r="F9" s="92"/>
      <c r="G9" s="143">
        <f>G8-E9</f>
        <v>264600</v>
      </c>
      <c r="H9" s="144"/>
    </row>
    <row r="10" spans="1:8" x14ac:dyDescent="0.3">
      <c r="A10" s="90" t="s">
        <v>495</v>
      </c>
      <c r="B10" s="98" t="s">
        <v>625</v>
      </c>
      <c r="C10" s="47" t="s">
        <v>626</v>
      </c>
      <c r="D10" s="129"/>
      <c r="E10" s="230">
        <v>98259.62</v>
      </c>
      <c r="F10" s="92"/>
      <c r="G10" s="143">
        <f>G9-E10</f>
        <v>166340.38</v>
      </c>
      <c r="H10" s="144"/>
    </row>
    <row r="11" spans="1:8" x14ac:dyDescent="0.3">
      <c r="A11" s="90"/>
      <c r="B11" s="98"/>
      <c r="C11" s="47"/>
      <c r="D11" s="129"/>
      <c r="E11" s="230"/>
      <c r="F11" s="92"/>
      <c r="G11" s="143"/>
      <c r="H11" s="144"/>
    </row>
    <row r="12" spans="1:8" x14ac:dyDescent="0.3">
      <c r="A12" s="90"/>
      <c r="B12" s="98"/>
      <c r="C12" s="47"/>
      <c r="D12" s="129"/>
      <c r="E12" s="230"/>
      <c r="F12" s="92"/>
      <c r="G12" s="143"/>
      <c r="H12" s="144"/>
    </row>
    <row r="13" spans="1:8" x14ac:dyDescent="0.3">
      <c r="A13" s="90"/>
      <c r="B13" s="98"/>
      <c r="C13" s="47"/>
      <c r="D13" s="129"/>
      <c r="E13" s="231"/>
      <c r="F13" s="92"/>
      <c r="G13" s="143"/>
      <c r="H13" s="144"/>
    </row>
    <row r="14" spans="1:8" x14ac:dyDescent="0.3">
      <c r="A14" s="90"/>
      <c r="B14" s="98"/>
      <c r="C14" s="47"/>
      <c r="D14" s="131"/>
      <c r="E14" s="231"/>
      <c r="F14" s="92"/>
      <c r="G14" s="143"/>
      <c r="H14" s="144"/>
    </row>
    <row r="15" spans="1:8" x14ac:dyDescent="0.3">
      <c r="A15" s="90" t="s">
        <v>467</v>
      </c>
      <c r="B15" s="91" t="s">
        <v>468</v>
      </c>
      <c r="C15" s="75" t="s">
        <v>469</v>
      </c>
      <c r="D15" s="131">
        <v>151200</v>
      </c>
      <c r="E15" s="94"/>
      <c r="F15" s="94"/>
      <c r="G15" s="130">
        <f>D15</f>
        <v>151200</v>
      </c>
      <c r="H15" s="95" t="s">
        <v>87</v>
      </c>
    </row>
    <row r="16" spans="1:8" x14ac:dyDescent="0.3">
      <c r="A16" s="128"/>
      <c r="B16" s="91"/>
      <c r="C16" s="75" t="s">
        <v>88</v>
      </c>
      <c r="D16" s="131"/>
      <c r="E16" s="129"/>
      <c r="F16" s="92"/>
      <c r="G16" s="130"/>
      <c r="H16" s="125"/>
    </row>
    <row r="17" spans="1:10" x14ac:dyDescent="0.3">
      <c r="A17" s="90" t="s">
        <v>494</v>
      </c>
      <c r="B17" s="98" t="s">
        <v>611</v>
      </c>
      <c r="C17" s="47" t="s">
        <v>610</v>
      </c>
      <c r="D17" s="131"/>
      <c r="E17" s="231">
        <v>56700</v>
      </c>
      <c r="F17" s="92"/>
      <c r="G17" s="143">
        <f>G15-E17</f>
        <v>94500</v>
      </c>
      <c r="H17" s="144"/>
    </row>
    <row r="18" spans="1:10" x14ac:dyDescent="0.3">
      <c r="A18" s="90" t="s">
        <v>495</v>
      </c>
      <c r="B18" s="98" t="s">
        <v>627</v>
      </c>
      <c r="C18" s="47" t="s">
        <v>626</v>
      </c>
      <c r="D18" s="131"/>
      <c r="E18" s="231">
        <v>28350</v>
      </c>
      <c r="F18" s="92"/>
      <c r="G18" s="143">
        <f>G16-E18</f>
        <v>-28350</v>
      </c>
      <c r="H18" s="144"/>
    </row>
    <row r="19" spans="1:10" x14ac:dyDescent="0.3">
      <c r="A19" s="90"/>
      <c r="B19" s="98"/>
      <c r="C19" s="47"/>
      <c r="D19" s="129"/>
      <c r="E19" s="231"/>
      <c r="F19" s="92"/>
      <c r="G19" s="143"/>
      <c r="H19" s="144"/>
    </row>
    <row r="20" spans="1:10" x14ac:dyDescent="0.3">
      <c r="A20" s="90"/>
      <c r="B20" s="98"/>
      <c r="C20" s="47"/>
      <c r="D20" s="129"/>
      <c r="E20" s="231"/>
      <c r="F20" s="92"/>
      <c r="G20" s="143"/>
      <c r="H20" s="125"/>
    </row>
    <row r="21" spans="1:10" x14ac:dyDescent="0.3">
      <c r="A21" s="128"/>
      <c r="B21" s="91"/>
      <c r="C21" s="219"/>
      <c r="D21" s="220"/>
      <c r="E21" s="231"/>
      <c r="F21" s="92"/>
      <c r="G21" s="143"/>
      <c r="H21" s="125"/>
    </row>
    <row r="22" spans="1:10" x14ac:dyDescent="0.3">
      <c r="A22" s="90"/>
      <c r="B22" s="98"/>
      <c r="C22" s="77"/>
      <c r="D22" s="129"/>
      <c r="E22" s="92"/>
      <c r="F22" s="92"/>
      <c r="G22" s="143"/>
      <c r="H22" s="95"/>
    </row>
    <row r="23" spans="1:10" x14ac:dyDescent="0.3">
      <c r="A23" s="201"/>
      <c r="B23" s="191"/>
      <c r="C23" s="112"/>
      <c r="D23" s="136"/>
      <c r="E23" s="136"/>
      <c r="F23" s="136"/>
      <c r="G23" s="137"/>
      <c r="H23" s="144"/>
      <c r="I23" s="133"/>
      <c r="J23" s="133"/>
    </row>
    <row r="24" spans="1:10" ht="18" thickBot="1" x14ac:dyDescent="0.35">
      <c r="A24" s="90"/>
      <c r="B24" s="138"/>
      <c r="C24" s="126" t="s">
        <v>18</v>
      </c>
      <c r="D24" s="174">
        <f>SUM(D6:D23)</f>
        <v>617400</v>
      </c>
      <c r="E24" s="166">
        <f>SUM(E6:E23)</f>
        <v>384909.62</v>
      </c>
      <c r="F24" s="198">
        <f>SUM(F6:F23)</f>
        <v>0</v>
      </c>
      <c r="G24" s="139">
        <f>D24-E24-F24</f>
        <v>232490.38</v>
      </c>
      <c r="H24" s="95"/>
      <c r="I24" s="133"/>
      <c r="J24" s="133"/>
    </row>
    <row r="25" spans="1:10" ht="18" thickTop="1" x14ac:dyDescent="0.3">
      <c r="B25" s="140"/>
      <c r="I25" s="133"/>
      <c r="J25" s="133"/>
    </row>
    <row r="26" spans="1:10" x14ac:dyDescent="0.3">
      <c r="I26" s="133"/>
      <c r="J26" s="133"/>
    </row>
    <row r="27" spans="1:10" x14ac:dyDescent="0.3">
      <c r="G27" s="127"/>
      <c r="I27" s="133"/>
      <c r="J27" s="133"/>
    </row>
    <row r="28" spans="1:10" x14ac:dyDescent="0.3">
      <c r="D28" s="127"/>
    </row>
    <row r="29" spans="1:10" x14ac:dyDescent="0.3">
      <c r="D29" s="127"/>
      <c r="G29" s="158"/>
    </row>
    <row r="30" spans="1:10" x14ac:dyDescent="0.3">
      <c r="D30" s="127"/>
    </row>
    <row r="31" spans="1:10" x14ac:dyDescent="0.3">
      <c r="D31" s="134"/>
    </row>
    <row r="32" spans="1:10" x14ac:dyDescent="0.3">
      <c r="D32" s="134"/>
    </row>
    <row r="34" spans="4:4" x14ac:dyDescent="0.3">
      <c r="D34" s="14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C17" sqref="C17"/>
    </sheetView>
  </sheetViews>
  <sheetFormatPr defaultRowHeight="18.75" x14ac:dyDescent="0.3"/>
  <cols>
    <col min="1" max="1" width="7.85546875" style="79" customWidth="1"/>
    <col min="2" max="2" width="8.42578125" style="79" customWidth="1"/>
    <col min="3" max="3" width="25.5703125" style="79" customWidth="1"/>
    <col min="4" max="4" width="12" style="79" customWidth="1"/>
    <col min="5" max="5" width="12.42578125" style="79" customWidth="1"/>
    <col min="6" max="6" width="8.85546875" style="79" customWidth="1"/>
    <col min="7" max="7" width="12.85546875" style="79" customWidth="1"/>
    <col min="8" max="8" width="9" style="79" customWidth="1"/>
    <col min="9" max="9" width="11.7109375" style="79" customWidth="1"/>
    <col min="10" max="10" width="11.28515625" style="1" bestFit="1" customWidth="1"/>
    <col min="11" max="11" width="9.5703125" style="79" bestFit="1" customWidth="1"/>
    <col min="12" max="12" width="14" style="127" bestFit="1" customWidth="1"/>
    <col min="13" max="13" width="14.7109375" style="7" customWidth="1"/>
    <col min="14" max="14" width="14.42578125" style="79" customWidth="1"/>
    <col min="15" max="15" width="9.140625" style="79"/>
    <col min="16" max="16" width="11.5703125" style="79" bestFit="1" customWidth="1"/>
    <col min="17" max="16384" width="9.140625" style="79"/>
  </cols>
  <sheetData>
    <row r="1" spans="1:8" x14ac:dyDescent="0.3">
      <c r="A1" s="333" t="s">
        <v>130</v>
      </c>
      <c r="B1" s="333"/>
      <c r="C1" s="333"/>
      <c r="D1" s="333"/>
      <c r="E1" s="333"/>
      <c r="F1" s="333"/>
      <c r="G1" s="333"/>
      <c r="H1" s="78" t="s">
        <v>44</v>
      </c>
    </row>
    <row r="2" spans="1:8" x14ac:dyDescent="0.3">
      <c r="A2" s="333" t="s">
        <v>569</v>
      </c>
      <c r="B2" s="333"/>
      <c r="C2" s="333"/>
      <c r="D2" s="333"/>
      <c r="E2" s="333"/>
      <c r="F2" s="333"/>
      <c r="G2" s="333"/>
      <c r="H2" s="333"/>
    </row>
    <row r="3" spans="1:8" x14ac:dyDescent="0.3">
      <c r="A3" s="78" t="s">
        <v>14</v>
      </c>
      <c r="B3" s="78"/>
      <c r="C3" s="78"/>
      <c r="D3" s="78"/>
      <c r="E3" s="78"/>
      <c r="F3" s="78"/>
      <c r="G3" s="78"/>
      <c r="H3" s="78" t="s">
        <v>49</v>
      </c>
    </row>
    <row r="4" spans="1:8" x14ac:dyDescent="0.3">
      <c r="A4" s="145"/>
      <c r="B4" s="145"/>
      <c r="C4" s="145"/>
      <c r="D4" s="145"/>
      <c r="E4" s="146"/>
      <c r="F4" s="146"/>
      <c r="G4" s="145"/>
      <c r="H4" s="145"/>
    </row>
    <row r="5" spans="1:8" x14ac:dyDescent="0.3">
      <c r="A5" s="150" t="s">
        <v>16</v>
      </c>
      <c r="B5" s="150" t="s">
        <v>12</v>
      </c>
      <c r="C5" s="147" t="s">
        <v>4</v>
      </c>
      <c r="D5" s="84" t="s">
        <v>15</v>
      </c>
      <c r="E5" s="83" t="s">
        <v>1</v>
      </c>
      <c r="F5" s="83" t="s">
        <v>25</v>
      </c>
      <c r="G5" s="84" t="s">
        <v>2</v>
      </c>
      <c r="H5" s="151" t="s">
        <v>17</v>
      </c>
    </row>
    <row r="6" spans="1:8" x14ac:dyDescent="0.3">
      <c r="A6" s="85"/>
      <c r="B6" s="85"/>
      <c r="C6" s="86"/>
      <c r="D6" s="88" t="s">
        <v>0</v>
      </c>
      <c r="E6" s="87"/>
      <c r="F6" s="87" t="s">
        <v>24</v>
      </c>
      <c r="G6" s="88"/>
      <c r="H6" s="152"/>
    </row>
    <row r="7" spans="1:8" x14ac:dyDescent="0.3">
      <c r="A7" s="128" t="s">
        <v>75</v>
      </c>
      <c r="B7" s="91" t="s">
        <v>82</v>
      </c>
      <c r="C7" s="75" t="s">
        <v>35</v>
      </c>
      <c r="D7" s="99">
        <v>249000</v>
      </c>
      <c r="E7" s="94"/>
      <c r="F7" s="94"/>
      <c r="G7" s="93">
        <f>D7-E7-F7</f>
        <v>249000</v>
      </c>
      <c r="H7" s="95" t="s">
        <v>48</v>
      </c>
    </row>
    <row r="8" spans="1:8" x14ac:dyDescent="0.3">
      <c r="A8" s="128" t="s">
        <v>281</v>
      </c>
      <c r="B8" s="91" t="s">
        <v>284</v>
      </c>
      <c r="C8" s="47" t="s">
        <v>283</v>
      </c>
      <c r="D8" s="99"/>
      <c r="E8" s="94">
        <v>122970</v>
      </c>
      <c r="F8" s="131"/>
      <c r="G8" s="93">
        <f>G7-E8</f>
        <v>126030</v>
      </c>
      <c r="H8" s="95"/>
    </row>
    <row r="9" spans="1:8" x14ac:dyDescent="0.3">
      <c r="A9" s="90" t="s">
        <v>495</v>
      </c>
      <c r="B9" s="91" t="s">
        <v>629</v>
      </c>
      <c r="C9" s="47" t="s">
        <v>628</v>
      </c>
      <c r="D9" s="99"/>
      <c r="E9" s="94">
        <v>62250</v>
      </c>
      <c r="F9" s="131"/>
      <c r="G9" s="93">
        <f>G8-E9</f>
        <v>63780</v>
      </c>
      <c r="H9" s="95"/>
    </row>
    <row r="10" spans="1:8" x14ac:dyDescent="0.3">
      <c r="A10" s="90"/>
      <c r="B10" s="91"/>
      <c r="C10" s="47"/>
      <c r="D10" s="99"/>
      <c r="E10" s="94"/>
      <c r="F10" s="131"/>
      <c r="G10" s="93"/>
      <c r="H10" s="95"/>
    </row>
    <row r="11" spans="1:8" x14ac:dyDescent="0.3">
      <c r="A11" s="128" t="s">
        <v>75</v>
      </c>
      <c r="B11" s="91" t="s">
        <v>82</v>
      </c>
      <c r="C11" s="75" t="s">
        <v>668</v>
      </c>
      <c r="D11" s="328">
        <v>44600</v>
      </c>
      <c r="E11" s="94"/>
      <c r="F11" s="131"/>
      <c r="G11" s="93">
        <v>44600</v>
      </c>
      <c r="H11" s="330">
        <v>-2E-3</v>
      </c>
    </row>
    <row r="12" spans="1:8" x14ac:dyDescent="0.3">
      <c r="A12" s="90"/>
      <c r="B12" s="91"/>
      <c r="C12" s="75" t="s">
        <v>671</v>
      </c>
      <c r="D12" s="99"/>
      <c r="E12" s="94"/>
      <c r="F12" s="131"/>
      <c r="G12" s="93"/>
      <c r="H12" s="95"/>
    </row>
    <row r="13" spans="1:8" x14ac:dyDescent="0.3">
      <c r="A13" s="90"/>
      <c r="B13" s="91"/>
      <c r="C13" s="75"/>
      <c r="D13" s="99"/>
      <c r="E13" s="94"/>
      <c r="F13" s="131"/>
      <c r="G13" s="93"/>
      <c r="H13" s="95"/>
    </row>
    <row r="14" spans="1:8" x14ac:dyDescent="0.3">
      <c r="A14" s="90"/>
      <c r="B14" s="91"/>
      <c r="C14" s="47"/>
      <c r="D14" s="99"/>
      <c r="E14" s="94"/>
      <c r="F14" s="131"/>
      <c r="G14" s="93"/>
      <c r="H14" s="95"/>
    </row>
    <row r="15" spans="1:8" x14ac:dyDescent="0.3">
      <c r="A15" s="128"/>
      <c r="B15" s="98"/>
      <c r="C15" s="47"/>
      <c r="D15" s="99"/>
      <c r="E15" s="94"/>
      <c r="F15" s="94"/>
      <c r="G15" s="93"/>
      <c r="H15" s="95"/>
    </row>
    <row r="16" spans="1:8" x14ac:dyDescent="0.3">
      <c r="A16" s="90"/>
      <c r="B16" s="91"/>
      <c r="C16" s="47"/>
      <c r="D16" s="94"/>
      <c r="E16" s="199"/>
      <c r="F16" s="94"/>
      <c r="G16" s="93"/>
      <c r="H16" s="95"/>
    </row>
    <row r="17" spans="1:16" x14ac:dyDescent="0.3">
      <c r="A17" s="128" t="s">
        <v>75</v>
      </c>
      <c r="B17" s="91" t="s">
        <v>83</v>
      </c>
      <c r="C17" s="75" t="s">
        <v>36</v>
      </c>
      <c r="D17" s="99">
        <v>534500</v>
      </c>
      <c r="E17" s="94"/>
      <c r="F17" s="94"/>
      <c r="G17" s="93">
        <f>D17</f>
        <v>534500</v>
      </c>
      <c r="H17" s="95" t="s">
        <v>126</v>
      </c>
    </row>
    <row r="18" spans="1:16" x14ac:dyDescent="0.3">
      <c r="A18" s="128" t="s">
        <v>198</v>
      </c>
      <c r="B18" s="91" t="s">
        <v>285</v>
      </c>
      <c r="C18" s="47" t="s">
        <v>286</v>
      </c>
      <c r="D18" s="99"/>
      <c r="E18" s="94">
        <v>367700</v>
      </c>
      <c r="F18" s="94"/>
      <c r="G18" s="93">
        <f>G17-E18</f>
        <v>166800</v>
      </c>
      <c r="H18" s="95"/>
    </row>
    <row r="19" spans="1:16" x14ac:dyDescent="0.3">
      <c r="A19" s="90"/>
      <c r="B19" s="91" t="s">
        <v>567</v>
      </c>
      <c r="C19" s="47" t="s">
        <v>568</v>
      </c>
      <c r="D19" s="99"/>
      <c r="E19" s="94">
        <v>165000</v>
      </c>
      <c r="F19" s="94"/>
      <c r="G19" s="93">
        <f>G18-E19</f>
        <v>1800</v>
      </c>
      <c r="H19" s="95"/>
    </row>
    <row r="20" spans="1:16" x14ac:dyDescent="0.3">
      <c r="A20" s="90"/>
      <c r="B20" s="91"/>
      <c r="C20" s="47"/>
      <c r="D20" s="99"/>
      <c r="E20" s="94"/>
      <c r="F20" s="94"/>
      <c r="G20" s="93"/>
      <c r="H20" s="95"/>
      <c r="L20" s="79"/>
    </row>
    <row r="21" spans="1:16" x14ac:dyDescent="0.3">
      <c r="A21" s="90"/>
      <c r="B21" s="91"/>
      <c r="C21" s="47"/>
      <c r="D21" s="99"/>
      <c r="E21" s="94"/>
      <c r="F21" s="94"/>
      <c r="G21" s="93"/>
      <c r="H21" s="95"/>
      <c r="L21" s="79"/>
    </row>
    <row r="22" spans="1:16" x14ac:dyDescent="0.3">
      <c r="A22" s="90"/>
      <c r="B22" s="91"/>
      <c r="C22" s="47"/>
      <c r="D22" s="99"/>
      <c r="E22" s="94"/>
      <c r="F22" s="131"/>
      <c r="G22" s="93"/>
      <c r="H22" s="95"/>
      <c r="L22" s="79"/>
    </row>
    <row r="23" spans="1:16" x14ac:dyDescent="0.3">
      <c r="A23" s="128"/>
      <c r="B23" s="153"/>
      <c r="C23" s="148"/>
      <c r="D23" s="99"/>
      <c r="E23" s="94"/>
      <c r="F23" s="94"/>
      <c r="G23" s="93"/>
      <c r="H23" s="95"/>
      <c r="N23" s="127"/>
    </row>
    <row r="24" spans="1:16" ht="19.5" thickBot="1" x14ac:dyDescent="0.35">
      <c r="A24" s="138"/>
      <c r="B24" s="154"/>
      <c r="C24" s="126" t="s">
        <v>6</v>
      </c>
      <c r="D24" s="155">
        <f>SUM(D7:D23)</f>
        <v>828100</v>
      </c>
      <c r="E24" s="156">
        <f>SUM(E7:E23)</f>
        <v>717920</v>
      </c>
      <c r="F24" s="156">
        <f>SUM(F7:F23)</f>
        <v>0</v>
      </c>
      <c r="G24" s="139">
        <f>D24-E24-F24</f>
        <v>110180</v>
      </c>
      <c r="H24" s="157"/>
      <c r="N24" s="127"/>
    </row>
    <row r="25" spans="1:16" ht="19.5" thickTop="1" x14ac:dyDescent="0.3">
      <c r="I25" s="158"/>
      <c r="L25" s="134"/>
      <c r="M25" s="171"/>
      <c r="N25" s="134"/>
      <c r="O25" s="133"/>
      <c r="P25" s="159"/>
    </row>
    <row r="26" spans="1:16" x14ac:dyDescent="0.3">
      <c r="G26" s="127"/>
      <c r="I26" s="127"/>
      <c r="L26" s="134"/>
      <c r="M26" s="171"/>
      <c r="N26" s="134"/>
      <c r="O26" s="133"/>
    </row>
    <row r="27" spans="1:16" x14ac:dyDescent="0.3">
      <c r="G27" s="127"/>
      <c r="I27" s="127"/>
      <c r="L27" s="134"/>
      <c r="M27" s="171"/>
      <c r="N27" s="141"/>
      <c r="O27" s="133"/>
    </row>
    <row r="28" spans="1:16" x14ac:dyDescent="0.3">
      <c r="G28" s="127"/>
      <c r="I28" s="127"/>
      <c r="L28" s="185"/>
      <c r="M28" s="171"/>
      <c r="N28" s="133"/>
      <c r="O28" s="133"/>
    </row>
    <row r="29" spans="1:16" x14ac:dyDescent="0.3">
      <c r="G29" s="158"/>
      <c r="L29" s="160"/>
      <c r="M29" s="221"/>
      <c r="N29" s="127"/>
    </row>
    <row r="30" spans="1:16" x14ac:dyDescent="0.3">
      <c r="G30" s="158"/>
      <c r="N30" s="158"/>
    </row>
    <row r="31" spans="1:16" x14ac:dyDescent="0.3">
      <c r="E31" s="127"/>
    </row>
    <row r="33" spans="4:14" x14ac:dyDescent="0.3">
      <c r="N33" s="158"/>
    </row>
    <row r="34" spans="4:14" x14ac:dyDescent="0.3">
      <c r="N34" s="127"/>
    </row>
    <row r="35" spans="4:14" x14ac:dyDescent="0.3">
      <c r="N35" s="127"/>
    </row>
    <row r="36" spans="4:14" x14ac:dyDescent="0.3">
      <c r="N36" s="158"/>
    </row>
    <row r="37" spans="4:14" x14ac:dyDescent="0.3">
      <c r="D37" s="127"/>
      <c r="E37" s="149"/>
      <c r="F37" s="149"/>
      <c r="N37" s="149"/>
    </row>
    <row r="38" spans="4:14" x14ac:dyDescent="0.3">
      <c r="D38" s="127"/>
      <c r="E38" s="149"/>
      <c r="F38" s="149"/>
      <c r="L38" s="127">
        <f>M33-L37</f>
        <v>0</v>
      </c>
      <c r="N38" s="149"/>
    </row>
    <row r="39" spans="4:14" x14ac:dyDescent="0.3">
      <c r="D39" s="127"/>
      <c r="E39" s="149"/>
      <c r="F39" s="149"/>
      <c r="N39" s="149"/>
    </row>
    <row r="40" spans="4:14" x14ac:dyDescent="0.3">
      <c r="D40" s="127"/>
      <c r="E40" s="149"/>
      <c r="F40" s="149"/>
      <c r="N40" s="149"/>
    </row>
    <row r="42" spans="4:14" ht="19.5" thickBot="1" x14ac:dyDescent="0.35">
      <c r="D42" s="141"/>
      <c r="M42" s="222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" workbookViewId="0">
      <selection activeCell="E19" sqref="E19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9.140625" style="1" customWidth="1"/>
    <col min="7" max="7" width="12.85546875" style="1" customWidth="1"/>
    <col min="8" max="8" width="9" style="1" customWidth="1"/>
    <col min="9" max="9" width="9.140625" style="1"/>
    <col min="10" max="10" width="11.5703125" style="1" bestFit="1" customWidth="1"/>
    <col min="11" max="16384" width="9.140625" style="1"/>
  </cols>
  <sheetData>
    <row r="1" spans="1:8" x14ac:dyDescent="0.3">
      <c r="A1" s="332" t="s">
        <v>130</v>
      </c>
      <c r="B1" s="332"/>
      <c r="C1" s="332"/>
      <c r="D1" s="332"/>
      <c r="E1" s="332"/>
      <c r="F1" s="332"/>
      <c r="G1" s="332"/>
      <c r="H1" s="64">
        <v>330617</v>
      </c>
    </row>
    <row r="2" spans="1:8" x14ac:dyDescent="0.3">
      <c r="A2" s="332" t="s">
        <v>569</v>
      </c>
      <c r="B2" s="332"/>
      <c r="C2" s="332"/>
      <c r="D2" s="332"/>
      <c r="E2" s="332"/>
      <c r="F2" s="332"/>
      <c r="G2" s="332"/>
      <c r="H2" s="332"/>
    </row>
    <row r="3" spans="1:8" x14ac:dyDescent="0.3">
      <c r="A3" s="64" t="s">
        <v>14</v>
      </c>
      <c r="B3" s="64"/>
      <c r="C3" s="64"/>
      <c r="D3" s="64"/>
      <c r="E3" s="64"/>
      <c r="F3" s="64"/>
      <c r="G3" s="64"/>
      <c r="H3" s="64" t="s">
        <v>153</v>
      </c>
    </row>
    <row r="4" spans="1:8" x14ac:dyDescent="0.3">
      <c r="A4" s="247"/>
      <c r="B4" s="247"/>
      <c r="C4" s="247"/>
      <c r="D4" s="247"/>
      <c r="E4" s="248"/>
      <c r="F4" s="248"/>
      <c r="G4" s="247"/>
      <c r="H4" s="247"/>
    </row>
    <row r="5" spans="1:8" x14ac:dyDescent="0.3">
      <c r="A5" s="249" t="s">
        <v>16</v>
      </c>
      <c r="B5" s="249" t="s">
        <v>12</v>
      </c>
      <c r="C5" s="250" t="s">
        <v>4</v>
      </c>
      <c r="D5" s="251" t="s">
        <v>15</v>
      </c>
      <c r="E5" s="67" t="s">
        <v>1</v>
      </c>
      <c r="F5" s="67" t="s">
        <v>25</v>
      </c>
      <c r="G5" s="251" t="s">
        <v>2</v>
      </c>
      <c r="H5" s="252" t="s">
        <v>17</v>
      </c>
    </row>
    <row r="6" spans="1:8" x14ac:dyDescent="0.3">
      <c r="A6" s="68"/>
      <c r="B6" s="68"/>
      <c r="C6" s="69"/>
      <c r="D6" s="253" t="s">
        <v>0</v>
      </c>
      <c r="E6" s="70"/>
      <c r="F6" s="70" t="s">
        <v>24</v>
      </c>
      <c r="G6" s="253"/>
      <c r="H6" s="254"/>
    </row>
    <row r="7" spans="1:8" x14ac:dyDescent="0.3">
      <c r="A7" s="265" t="s">
        <v>189</v>
      </c>
      <c r="B7" s="256" t="s">
        <v>190</v>
      </c>
      <c r="C7" s="266" t="s">
        <v>191</v>
      </c>
      <c r="D7" s="255"/>
      <c r="E7" s="199"/>
      <c r="F7" s="199"/>
      <c r="G7" s="255"/>
      <c r="H7" s="97" t="s">
        <v>305</v>
      </c>
    </row>
    <row r="8" spans="1:8" x14ac:dyDescent="0.3">
      <c r="A8" s="273"/>
      <c r="B8" s="274" t="s">
        <v>608</v>
      </c>
      <c r="C8" s="275" t="s">
        <v>181</v>
      </c>
      <c r="D8" s="276">
        <v>32000</v>
      </c>
      <c r="E8" s="277">
        <f>6720</f>
        <v>6720</v>
      </c>
      <c r="F8" s="278"/>
      <c r="G8" s="279">
        <f>D8-E8</f>
        <v>25280</v>
      </c>
      <c r="H8" s="280"/>
    </row>
    <row r="9" spans="1:8" x14ac:dyDescent="0.3">
      <c r="A9" s="281"/>
      <c r="B9" s="274">
        <v>2</v>
      </c>
      <c r="C9" s="275" t="s">
        <v>182</v>
      </c>
      <c r="D9" s="276">
        <v>16000</v>
      </c>
      <c r="E9" s="277"/>
      <c r="F9" s="278"/>
      <c r="G9" s="279">
        <f t="shared" ref="G9:G42" si="0">D9-E9</f>
        <v>16000</v>
      </c>
      <c r="H9" s="280"/>
    </row>
    <row r="10" spans="1:8" x14ac:dyDescent="0.3">
      <c r="A10" s="273"/>
      <c r="B10" s="274">
        <v>3</v>
      </c>
      <c r="C10" s="275" t="s">
        <v>183</v>
      </c>
      <c r="D10" s="276">
        <v>8000</v>
      </c>
      <c r="E10" s="277"/>
      <c r="F10" s="278"/>
      <c r="G10" s="279">
        <f t="shared" si="0"/>
        <v>8000</v>
      </c>
      <c r="H10" s="280"/>
    </row>
    <row r="11" spans="1:8" x14ac:dyDescent="0.3">
      <c r="A11" s="281"/>
      <c r="B11" s="274">
        <v>4</v>
      </c>
      <c r="C11" s="275" t="s">
        <v>184</v>
      </c>
      <c r="D11" s="276">
        <v>4000</v>
      </c>
      <c r="E11" s="277"/>
      <c r="F11" s="278"/>
      <c r="G11" s="279">
        <f t="shared" si="0"/>
        <v>4000</v>
      </c>
      <c r="H11" s="280"/>
    </row>
    <row r="12" spans="1:8" x14ac:dyDescent="0.3">
      <c r="A12" s="281" t="s">
        <v>494</v>
      </c>
      <c r="B12" s="274" t="s">
        <v>614</v>
      </c>
      <c r="C12" s="275" t="s">
        <v>185</v>
      </c>
      <c r="D12" s="276">
        <v>104500</v>
      </c>
      <c r="E12" s="277">
        <f>21945</f>
        <v>21945</v>
      </c>
      <c r="F12" s="278"/>
      <c r="G12" s="279">
        <f t="shared" si="0"/>
        <v>82555</v>
      </c>
      <c r="H12" s="280"/>
    </row>
    <row r="13" spans="1:8" x14ac:dyDescent="0.3">
      <c r="A13" s="273"/>
      <c r="B13" s="274">
        <v>6</v>
      </c>
      <c r="C13" s="275" t="s">
        <v>186</v>
      </c>
      <c r="D13" s="276">
        <v>36000</v>
      </c>
      <c r="E13" s="277"/>
      <c r="F13" s="277"/>
      <c r="G13" s="279">
        <f t="shared" si="0"/>
        <v>36000</v>
      </c>
      <c r="H13" s="280"/>
    </row>
    <row r="14" spans="1:8" x14ac:dyDescent="0.3">
      <c r="A14" s="281" t="s">
        <v>518</v>
      </c>
      <c r="B14" s="274" t="s">
        <v>600</v>
      </c>
      <c r="C14" s="275" t="s">
        <v>187</v>
      </c>
      <c r="D14" s="276">
        <v>34500</v>
      </c>
      <c r="E14" s="277">
        <f>7245</f>
        <v>7245</v>
      </c>
      <c r="F14" s="277"/>
      <c r="G14" s="279">
        <f t="shared" si="0"/>
        <v>27255</v>
      </c>
      <c r="H14" s="280"/>
    </row>
    <row r="15" spans="1:8" x14ac:dyDescent="0.3">
      <c r="A15" s="281" t="s">
        <v>494</v>
      </c>
      <c r="B15" s="274" t="s">
        <v>614</v>
      </c>
      <c r="C15" s="275" t="s">
        <v>188</v>
      </c>
      <c r="D15" s="276">
        <v>59000</v>
      </c>
      <c r="E15" s="277">
        <f>12390</f>
        <v>12390</v>
      </c>
      <c r="F15" s="277"/>
      <c r="G15" s="279">
        <f t="shared" si="0"/>
        <v>46610</v>
      </c>
      <c r="H15" s="280"/>
    </row>
    <row r="16" spans="1:8" x14ac:dyDescent="0.3">
      <c r="A16" s="281"/>
      <c r="B16" s="274">
        <v>9</v>
      </c>
      <c r="C16" s="275" t="s">
        <v>154</v>
      </c>
      <c r="D16" s="276">
        <v>67500</v>
      </c>
      <c r="E16" s="277"/>
      <c r="F16" s="277"/>
      <c r="G16" s="279">
        <f t="shared" si="0"/>
        <v>67500</v>
      </c>
      <c r="H16" s="280"/>
    </row>
    <row r="17" spans="1:8" x14ac:dyDescent="0.3">
      <c r="A17" s="281"/>
      <c r="B17" s="274">
        <v>10</v>
      </c>
      <c r="C17" s="275" t="s">
        <v>155</v>
      </c>
      <c r="D17" s="282">
        <v>184500</v>
      </c>
      <c r="E17" s="277"/>
      <c r="F17" s="277"/>
      <c r="G17" s="279">
        <f t="shared" si="0"/>
        <v>184500</v>
      </c>
      <c r="H17" s="280"/>
    </row>
    <row r="18" spans="1:8" x14ac:dyDescent="0.3">
      <c r="A18" s="281" t="s">
        <v>518</v>
      </c>
      <c r="B18" s="274" t="s">
        <v>600</v>
      </c>
      <c r="C18" s="275" t="s">
        <v>156</v>
      </c>
      <c r="D18" s="276">
        <v>27000</v>
      </c>
      <c r="E18" s="277">
        <f>5670</f>
        <v>5670</v>
      </c>
      <c r="F18" s="278"/>
      <c r="G18" s="279">
        <f t="shared" si="0"/>
        <v>21330</v>
      </c>
      <c r="H18" s="280"/>
    </row>
    <row r="19" spans="1:8" x14ac:dyDescent="0.3">
      <c r="A19" s="281"/>
      <c r="B19" s="274" t="s">
        <v>607</v>
      </c>
      <c r="C19" s="275" t="s">
        <v>157</v>
      </c>
      <c r="D19" s="276">
        <v>28500</v>
      </c>
      <c r="E19" s="277">
        <f>5985</f>
        <v>5985</v>
      </c>
      <c r="F19" s="278"/>
      <c r="G19" s="279">
        <f t="shared" si="0"/>
        <v>22515</v>
      </c>
      <c r="H19" s="280"/>
    </row>
    <row r="20" spans="1:8" x14ac:dyDescent="0.3">
      <c r="A20" s="281" t="s">
        <v>518</v>
      </c>
      <c r="B20" s="274" t="s">
        <v>600</v>
      </c>
      <c r="C20" s="275" t="s">
        <v>158</v>
      </c>
      <c r="D20" s="276">
        <v>73500</v>
      </c>
      <c r="E20" s="277">
        <f>14820</f>
        <v>14820</v>
      </c>
      <c r="F20" s="278"/>
      <c r="G20" s="279">
        <f t="shared" si="0"/>
        <v>58680</v>
      </c>
      <c r="H20" s="280"/>
    </row>
    <row r="21" spans="1:8" x14ac:dyDescent="0.3">
      <c r="A21" s="281"/>
      <c r="B21" s="274">
        <v>14</v>
      </c>
      <c r="C21" s="275" t="s">
        <v>159</v>
      </c>
      <c r="D21" s="276">
        <v>6000</v>
      </c>
      <c r="E21" s="277"/>
      <c r="F21" s="278"/>
      <c r="G21" s="279">
        <f t="shared" si="0"/>
        <v>6000</v>
      </c>
      <c r="H21" s="280"/>
    </row>
    <row r="22" spans="1:8" x14ac:dyDescent="0.3">
      <c r="A22" s="281"/>
      <c r="B22" s="274">
        <v>15</v>
      </c>
      <c r="C22" s="275" t="s">
        <v>160</v>
      </c>
      <c r="D22" s="276">
        <v>13500</v>
      </c>
      <c r="E22" s="277"/>
      <c r="F22" s="278"/>
      <c r="G22" s="279">
        <f t="shared" si="0"/>
        <v>13500</v>
      </c>
      <c r="H22" s="280"/>
    </row>
    <row r="23" spans="1:8" x14ac:dyDescent="0.3">
      <c r="A23" s="281"/>
      <c r="B23" s="274">
        <v>16</v>
      </c>
      <c r="C23" s="275" t="s">
        <v>161</v>
      </c>
      <c r="D23" s="276">
        <v>60000</v>
      </c>
      <c r="E23" s="277"/>
      <c r="F23" s="278"/>
      <c r="G23" s="279">
        <f t="shared" si="0"/>
        <v>60000</v>
      </c>
      <c r="H23" s="280"/>
    </row>
    <row r="24" spans="1:8" x14ac:dyDescent="0.3">
      <c r="A24" s="281"/>
      <c r="B24" s="274">
        <v>17</v>
      </c>
      <c r="C24" s="275" t="s">
        <v>162</v>
      </c>
      <c r="D24" s="276">
        <v>185500</v>
      </c>
      <c r="E24" s="277"/>
      <c r="F24" s="278"/>
      <c r="G24" s="279">
        <f t="shared" si="0"/>
        <v>185500</v>
      </c>
      <c r="H24" s="280"/>
    </row>
    <row r="25" spans="1:8" x14ac:dyDescent="0.3">
      <c r="A25" s="281"/>
      <c r="B25" s="274">
        <v>18</v>
      </c>
      <c r="C25" s="275" t="s">
        <v>163</v>
      </c>
      <c r="D25" s="276">
        <v>25500</v>
      </c>
      <c r="E25" s="277"/>
      <c r="F25" s="278"/>
      <c r="G25" s="279">
        <f t="shared" si="0"/>
        <v>25500</v>
      </c>
      <c r="H25" s="280"/>
    </row>
    <row r="26" spans="1:8" x14ac:dyDescent="0.3">
      <c r="A26" s="281"/>
      <c r="B26" s="274">
        <v>19</v>
      </c>
      <c r="C26" s="275" t="s">
        <v>164</v>
      </c>
      <c r="D26" s="276">
        <v>18000</v>
      </c>
      <c r="E26" s="277"/>
      <c r="F26" s="278"/>
      <c r="G26" s="279">
        <f t="shared" si="0"/>
        <v>18000</v>
      </c>
      <c r="H26" s="280"/>
    </row>
    <row r="27" spans="1:8" x14ac:dyDescent="0.3">
      <c r="A27" s="281"/>
      <c r="B27" s="274">
        <v>20</v>
      </c>
      <c r="C27" s="275" t="s">
        <v>165</v>
      </c>
      <c r="D27" s="276">
        <v>43500</v>
      </c>
      <c r="E27" s="277"/>
      <c r="F27" s="278"/>
      <c r="G27" s="279">
        <f t="shared" si="0"/>
        <v>43500</v>
      </c>
      <c r="H27" s="280"/>
    </row>
    <row r="28" spans="1:8" x14ac:dyDescent="0.3">
      <c r="A28" s="281"/>
      <c r="B28" s="274">
        <v>21</v>
      </c>
      <c r="C28" s="275" t="s">
        <v>166</v>
      </c>
      <c r="D28" s="276">
        <v>6000</v>
      </c>
      <c r="E28" s="277"/>
      <c r="F28" s="278"/>
      <c r="G28" s="279">
        <f t="shared" si="0"/>
        <v>6000</v>
      </c>
      <c r="H28" s="280"/>
    </row>
    <row r="29" spans="1:8" x14ac:dyDescent="0.3">
      <c r="A29" s="281" t="s">
        <v>518</v>
      </c>
      <c r="B29" s="274" t="s">
        <v>600</v>
      </c>
      <c r="C29" s="275" t="s">
        <v>167</v>
      </c>
      <c r="D29" s="276">
        <v>77000</v>
      </c>
      <c r="E29" s="277">
        <f>14825</f>
        <v>14825</v>
      </c>
      <c r="F29" s="278"/>
      <c r="G29" s="279">
        <f t="shared" si="0"/>
        <v>62175</v>
      </c>
      <c r="H29" s="280"/>
    </row>
    <row r="30" spans="1:8" x14ac:dyDescent="0.3">
      <c r="A30" s="281" t="s">
        <v>518</v>
      </c>
      <c r="B30" s="274" t="s">
        <v>600</v>
      </c>
      <c r="C30" s="275" t="s">
        <v>168</v>
      </c>
      <c r="D30" s="276">
        <v>64500</v>
      </c>
      <c r="E30" s="277">
        <f>13230</f>
        <v>13230</v>
      </c>
      <c r="F30" s="278"/>
      <c r="G30" s="279">
        <f t="shared" si="0"/>
        <v>51270</v>
      </c>
      <c r="H30" s="280"/>
    </row>
    <row r="31" spans="1:8" x14ac:dyDescent="0.3">
      <c r="A31" s="281"/>
      <c r="B31" s="274">
        <v>24</v>
      </c>
      <c r="C31" s="275" t="s">
        <v>169</v>
      </c>
      <c r="D31" s="276">
        <v>19500</v>
      </c>
      <c r="E31" s="277"/>
      <c r="F31" s="278"/>
      <c r="G31" s="279">
        <f t="shared" si="0"/>
        <v>19500</v>
      </c>
      <c r="H31" s="280"/>
    </row>
    <row r="32" spans="1:8" x14ac:dyDescent="0.3">
      <c r="A32" s="281"/>
      <c r="B32" s="274">
        <v>25</v>
      </c>
      <c r="C32" s="275" t="s">
        <v>170</v>
      </c>
      <c r="D32" s="276">
        <v>88500</v>
      </c>
      <c r="E32" s="277"/>
      <c r="F32" s="278"/>
      <c r="G32" s="279">
        <f t="shared" si="0"/>
        <v>88500</v>
      </c>
      <c r="H32" s="280"/>
    </row>
    <row r="33" spans="1:10" x14ac:dyDescent="0.3">
      <c r="A33" s="281"/>
      <c r="B33" s="274">
        <v>26</v>
      </c>
      <c r="C33" s="275" t="s">
        <v>171</v>
      </c>
      <c r="D33" s="276">
        <v>37500</v>
      </c>
      <c r="E33" s="277"/>
      <c r="F33" s="278"/>
      <c r="G33" s="279">
        <f t="shared" si="0"/>
        <v>37500</v>
      </c>
      <c r="H33" s="280"/>
    </row>
    <row r="34" spans="1:10" x14ac:dyDescent="0.3">
      <c r="A34" s="281"/>
      <c r="B34" s="274">
        <v>27</v>
      </c>
      <c r="C34" s="275" t="s">
        <v>172</v>
      </c>
      <c r="D34" s="276">
        <v>39000</v>
      </c>
      <c r="E34" s="277"/>
      <c r="F34" s="278"/>
      <c r="G34" s="279">
        <f t="shared" si="0"/>
        <v>39000</v>
      </c>
      <c r="H34" s="280"/>
    </row>
    <row r="35" spans="1:10" x14ac:dyDescent="0.3">
      <c r="A35" s="281"/>
      <c r="B35" s="274">
        <v>28</v>
      </c>
      <c r="C35" s="275" t="s">
        <v>173</v>
      </c>
      <c r="D35" s="276">
        <v>19500</v>
      </c>
      <c r="E35" s="277"/>
      <c r="F35" s="278"/>
      <c r="G35" s="279">
        <f t="shared" si="0"/>
        <v>19500</v>
      </c>
      <c r="H35" s="280"/>
    </row>
    <row r="36" spans="1:10" x14ac:dyDescent="0.3">
      <c r="A36" s="281" t="s">
        <v>518</v>
      </c>
      <c r="B36" s="274" t="s">
        <v>600</v>
      </c>
      <c r="C36" s="275" t="s">
        <v>174</v>
      </c>
      <c r="D36" s="276">
        <v>51000</v>
      </c>
      <c r="E36" s="277">
        <f>10710</f>
        <v>10710</v>
      </c>
      <c r="F36" s="278"/>
      <c r="G36" s="279">
        <f t="shared" si="0"/>
        <v>40290</v>
      </c>
      <c r="H36" s="280"/>
    </row>
    <row r="37" spans="1:10" x14ac:dyDescent="0.3">
      <c r="A37" s="281"/>
      <c r="B37" s="274">
        <v>30</v>
      </c>
      <c r="C37" s="275" t="s">
        <v>175</v>
      </c>
      <c r="D37" s="276">
        <v>4500</v>
      </c>
      <c r="E37" s="277"/>
      <c r="F37" s="278"/>
      <c r="G37" s="279">
        <f t="shared" si="0"/>
        <v>4500</v>
      </c>
      <c r="H37" s="280"/>
    </row>
    <row r="38" spans="1:10" x14ac:dyDescent="0.3">
      <c r="A38" s="281"/>
      <c r="B38" s="274" t="s">
        <v>607</v>
      </c>
      <c r="C38" s="275" t="s">
        <v>176</v>
      </c>
      <c r="D38" s="276">
        <v>30000</v>
      </c>
      <c r="E38" s="277">
        <f>6300</f>
        <v>6300</v>
      </c>
      <c r="F38" s="278"/>
      <c r="G38" s="279">
        <f t="shared" si="0"/>
        <v>23700</v>
      </c>
      <c r="H38" s="280"/>
    </row>
    <row r="39" spans="1:10" x14ac:dyDescent="0.3">
      <c r="A39" s="281" t="s">
        <v>518</v>
      </c>
      <c r="B39" s="274" t="s">
        <v>600</v>
      </c>
      <c r="C39" s="275" t="s">
        <v>177</v>
      </c>
      <c r="D39" s="276">
        <v>86000</v>
      </c>
      <c r="E39" s="277">
        <f>18060</f>
        <v>18060</v>
      </c>
      <c r="F39" s="278"/>
      <c r="G39" s="279">
        <f t="shared" si="0"/>
        <v>67940</v>
      </c>
      <c r="H39" s="280"/>
    </row>
    <row r="40" spans="1:10" x14ac:dyDescent="0.3">
      <c r="A40" s="281"/>
      <c r="B40" s="274">
        <v>33</v>
      </c>
      <c r="C40" s="275" t="s">
        <v>178</v>
      </c>
      <c r="D40" s="276">
        <v>43500</v>
      </c>
      <c r="E40" s="277"/>
      <c r="F40" s="278"/>
      <c r="G40" s="279">
        <f t="shared" si="0"/>
        <v>43500</v>
      </c>
      <c r="H40" s="280"/>
    </row>
    <row r="41" spans="1:10" x14ac:dyDescent="0.3">
      <c r="A41" s="281"/>
      <c r="B41" s="274">
        <v>34</v>
      </c>
      <c r="C41" s="275" t="s">
        <v>179</v>
      </c>
      <c r="D41" s="276">
        <v>39000</v>
      </c>
      <c r="E41" s="277"/>
      <c r="F41" s="278"/>
      <c r="G41" s="279">
        <f t="shared" si="0"/>
        <v>39000</v>
      </c>
      <c r="H41" s="280"/>
    </row>
    <row r="42" spans="1:10" x14ac:dyDescent="0.3">
      <c r="A42" s="281"/>
      <c r="B42" s="274" t="s">
        <v>607</v>
      </c>
      <c r="C42" s="283" t="s">
        <v>180</v>
      </c>
      <c r="D42" s="284">
        <v>36000</v>
      </c>
      <c r="E42" s="277">
        <f>7560</f>
        <v>7560</v>
      </c>
      <c r="F42" s="278"/>
      <c r="G42" s="279">
        <f t="shared" si="0"/>
        <v>28440</v>
      </c>
      <c r="H42" s="280"/>
    </row>
    <row r="43" spans="1:10" x14ac:dyDescent="0.3">
      <c r="A43" s="268"/>
      <c r="B43" s="269"/>
      <c r="C43" s="270"/>
      <c r="D43" s="206"/>
      <c r="E43" s="37"/>
      <c r="F43" s="37"/>
      <c r="G43" s="271"/>
      <c r="H43" s="272"/>
    </row>
    <row r="44" spans="1:10" ht="19.5" thickBot="1" x14ac:dyDescent="0.35">
      <c r="A44" s="257"/>
      <c r="B44" s="258"/>
      <c r="C44" s="190" t="s">
        <v>6</v>
      </c>
      <c r="D44" s="155">
        <f>SUM(D7:D43)</f>
        <v>1668500</v>
      </c>
      <c r="E44" s="259">
        <f>SUM(E7:E43)</f>
        <v>145460</v>
      </c>
      <c r="F44" s="259">
        <f>SUM(F7:F43)</f>
        <v>0</v>
      </c>
      <c r="G44" s="260">
        <f>D44-E44-F44</f>
        <v>1523040</v>
      </c>
      <c r="H44" s="261"/>
    </row>
    <row r="45" spans="1:10" ht="19.5" thickTop="1" x14ac:dyDescent="0.3">
      <c r="I45" s="3"/>
      <c r="J45" s="262"/>
    </row>
    <row r="46" spans="1:10" x14ac:dyDescent="0.3">
      <c r="G46" s="7"/>
      <c r="I46" s="3"/>
    </row>
    <row r="47" spans="1:10" x14ac:dyDescent="0.3">
      <c r="G47" s="7"/>
      <c r="I47" s="3"/>
    </row>
    <row r="48" spans="1:10" x14ac:dyDescent="0.3">
      <c r="G48" s="7"/>
      <c r="I48" s="3"/>
    </row>
    <row r="49" spans="4:7" x14ac:dyDescent="0.3">
      <c r="G49" s="48"/>
    </row>
    <row r="50" spans="4:7" x14ac:dyDescent="0.3">
      <c r="G50" s="48"/>
    </row>
    <row r="51" spans="4:7" x14ac:dyDescent="0.3">
      <c r="E51" s="7"/>
    </row>
    <row r="57" spans="4:7" x14ac:dyDescent="0.3">
      <c r="D57" s="7"/>
      <c r="E57" s="264"/>
      <c r="F57" s="264"/>
    </row>
    <row r="58" spans="4:7" x14ac:dyDescent="0.3">
      <c r="D58" s="7"/>
      <c r="E58" s="264"/>
      <c r="F58" s="264"/>
    </row>
    <row r="59" spans="4:7" x14ac:dyDescent="0.3">
      <c r="D59" s="7"/>
      <c r="E59" s="264"/>
      <c r="F59" s="264"/>
    </row>
    <row r="60" spans="4:7" x14ac:dyDescent="0.3">
      <c r="D60" s="7"/>
      <c r="E60" s="264"/>
      <c r="F60" s="264"/>
    </row>
    <row r="62" spans="4:7" x14ac:dyDescent="0.3">
      <c r="D62" s="61"/>
    </row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2" sqref="A2:H2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332" t="s">
        <v>130</v>
      </c>
      <c r="B1" s="332"/>
      <c r="C1" s="332"/>
      <c r="D1" s="332"/>
      <c r="E1" s="332"/>
      <c r="F1" s="332"/>
      <c r="G1" s="332"/>
      <c r="H1" s="64">
        <v>330617</v>
      </c>
    </row>
    <row r="2" spans="1:8" x14ac:dyDescent="0.3">
      <c r="A2" s="333" t="s">
        <v>649</v>
      </c>
      <c r="B2" s="333"/>
      <c r="C2" s="333"/>
      <c r="D2" s="333"/>
      <c r="E2" s="333"/>
      <c r="F2" s="333"/>
      <c r="G2" s="333"/>
      <c r="H2" s="333"/>
    </row>
    <row r="3" spans="1:8" x14ac:dyDescent="0.3">
      <c r="A3" s="64" t="s">
        <v>14</v>
      </c>
      <c r="B3" s="64"/>
      <c r="C3" s="64"/>
      <c r="D3" s="64"/>
      <c r="E3" s="64"/>
      <c r="F3" s="64"/>
      <c r="G3" s="64"/>
      <c r="H3" s="64" t="s">
        <v>153</v>
      </c>
    </row>
    <row r="4" spans="1:8" x14ac:dyDescent="0.3">
      <c r="A4" s="247"/>
      <c r="B4" s="247"/>
      <c r="C4" s="247"/>
      <c r="D4" s="247"/>
      <c r="E4" s="248"/>
      <c r="F4" s="248"/>
      <c r="G4" s="247"/>
      <c r="H4" s="247"/>
    </row>
    <row r="5" spans="1:8" x14ac:dyDescent="0.3">
      <c r="A5" s="249" t="s">
        <v>16</v>
      </c>
      <c r="B5" s="249" t="s">
        <v>12</v>
      </c>
      <c r="C5" s="250" t="s">
        <v>4</v>
      </c>
      <c r="D5" s="251" t="s">
        <v>15</v>
      </c>
      <c r="E5" s="67" t="s">
        <v>1</v>
      </c>
      <c r="F5" s="67" t="s">
        <v>25</v>
      </c>
      <c r="G5" s="251" t="s">
        <v>2</v>
      </c>
      <c r="H5" s="252" t="s">
        <v>17</v>
      </c>
    </row>
    <row r="6" spans="1:8" x14ac:dyDescent="0.3">
      <c r="A6" s="68"/>
      <c r="B6" s="68"/>
      <c r="C6" s="69"/>
      <c r="D6" s="253" t="s">
        <v>0</v>
      </c>
      <c r="E6" s="70"/>
      <c r="F6" s="70" t="s">
        <v>24</v>
      </c>
      <c r="G6" s="253"/>
      <c r="H6" s="254"/>
    </row>
    <row r="7" spans="1:8" x14ac:dyDescent="0.3">
      <c r="A7" s="265" t="s">
        <v>189</v>
      </c>
      <c r="B7" s="256" t="s">
        <v>190</v>
      </c>
      <c r="C7" s="266" t="s">
        <v>192</v>
      </c>
      <c r="D7" s="255"/>
      <c r="E7" s="199"/>
      <c r="F7" s="199"/>
      <c r="G7" s="255"/>
      <c r="H7" s="267"/>
    </row>
    <row r="8" spans="1:8" x14ac:dyDescent="0.3">
      <c r="A8" s="273"/>
      <c r="B8" s="274">
        <v>1</v>
      </c>
      <c r="C8" s="275" t="s">
        <v>157</v>
      </c>
      <c r="D8" s="276">
        <v>100000</v>
      </c>
      <c r="E8" s="277"/>
      <c r="F8" s="278"/>
      <c r="G8" s="279">
        <f>D8</f>
        <v>100000</v>
      </c>
      <c r="H8" s="267" t="s">
        <v>193</v>
      </c>
    </row>
    <row r="9" spans="1:8" x14ac:dyDescent="0.3">
      <c r="A9" s="281"/>
      <c r="B9" s="274"/>
      <c r="C9" s="275"/>
      <c r="D9" s="276"/>
      <c r="E9" s="277"/>
      <c r="F9" s="278"/>
      <c r="G9" s="279"/>
      <c r="H9" s="281" t="s">
        <v>194</v>
      </c>
    </row>
    <row r="10" spans="1:8" x14ac:dyDescent="0.3">
      <c r="A10" s="273"/>
      <c r="B10" s="274"/>
      <c r="C10" s="275"/>
      <c r="D10" s="276"/>
      <c r="E10" s="277"/>
      <c r="F10" s="278"/>
      <c r="G10" s="279"/>
      <c r="H10" s="280"/>
    </row>
    <row r="11" spans="1:8" x14ac:dyDescent="0.3">
      <c r="A11" s="281"/>
      <c r="B11" s="274"/>
      <c r="C11" s="275"/>
      <c r="D11" s="276"/>
      <c r="E11" s="277"/>
      <c r="F11" s="278"/>
      <c r="G11" s="279"/>
      <c r="H11" s="280"/>
    </row>
    <row r="12" spans="1:8" x14ac:dyDescent="0.3">
      <c r="A12" s="281"/>
      <c r="B12" s="274"/>
      <c r="C12" s="275"/>
      <c r="D12" s="276"/>
      <c r="E12" s="277"/>
      <c r="F12" s="278"/>
      <c r="G12" s="279"/>
      <c r="H12" s="280"/>
    </row>
    <row r="13" spans="1:8" x14ac:dyDescent="0.3">
      <c r="A13" s="273"/>
      <c r="B13" s="274">
        <v>2</v>
      </c>
      <c r="C13" s="275" t="s">
        <v>163</v>
      </c>
      <c r="D13" s="276">
        <v>100000</v>
      </c>
      <c r="E13" s="277"/>
      <c r="F13" s="278"/>
      <c r="G13" s="279">
        <f>D13</f>
        <v>100000</v>
      </c>
      <c r="H13" s="267" t="s">
        <v>195</v>
      </c>
    </row>
    <row r="14" spans="1:8" x14ac:dyDescent="0.3">
      <c r="A14" s="281"/>
      <c r="B14" s="274"/>
      <c r="C14" s="275"/>
      <c r="D14" s="276"/>
      <c r="E14" s="277"/>
      <c r="F14" s="278"/>
      <c r="G14" s="279"/>
      <c r="H14" s="281" t="s">
        <v>194</v>
      </c>
    </row>
    <row r="15" spans="1:8" x14ac:dyDescent="0.3">
      <c r="A15" s="273"/>
      <c r="B15" s="274"/>
      <c r="C15" s="275"/>
      <c r="D15" s="276"/>
      <c r="E15" s="277"/>
      <c r="F15" s="277"/>
      <c r="G15" s="279"/>
      <c r="H15" s="280"/>
    </row>
    <row r="16" spans="1:8" x14ac:dyDescent="0.3">
      <c r="A16" s="281"/>
      <c r="B16" s="274"/>
      <c r="C16" s="275"/>
      <c r="D16" s="276"/>
      <c r="E16" s="277"/>
      <c r="F16" s="277"/>
      <c r="G16" s="279"/>
      <c r="H16" s="280"/>
    </row>
    <row r="17" spans="1:16" x14ac:dyDescent="0.3">
      <c r="A17" s="281"/>
      <c r="B17" s="274"/>
      <c r="C17" s="275"/>
      <c r="D17" s="276"/>
      <c r="E17" s="277"/>
      <c r="F17" s="278"/>
      <c r="G17" s="279"/>
      <c r="H17" s="280"/>
      <c r="L17" s="1"/>
    </row>
    <row r="18" spans="1:16" x14ac:dyDescent="0.3">
      <c r="A18" s="281"/>
      <c r="B18" s="274">
        <v>3</v>
      </c>
      <c r="C18" s="275" t="s">
        <v>162</v>
      </c>
      <c r="D18" s="276">
        <v>100000</v>
      </c>
      <c r="E18" s="277"/>
      <c r="F18" s="278"/>
      <c r="G18" s="279">
        <f>D18</f>
        <v>100000</v>
      </c>
      <c r="H18" s="267" t="s">
        <v>196</v>
      </c>
      <c r="L18" s="1"/>
    </row>
    <row r="19" spans="1:16" x14ac:dyDescent="0.3">
      <c r="A19" s="281" t="s">
        <v>467</v>
      </c>
      <c r="B19" s="274" t="s">
        <v>598</v>
      </c>
      <c r="C19" s="275" t="s">
        <v>599</v>
      </c>
      <c r="D19" s="276"/>
      <c r="E19" s="277">
        <v>2450</v>
      </c>
      <c r="F19" s="278"/>
      <c r="G19" s="279">
        <f>G18-E19</f>
        <v>97550</v>
      </c>
      <c r="H19" s="281" t="s">
        <v>194</v>
      </c>
      <c r="L19" s="1"/>
    </row>
    <row r="20" spans="1:16" x14ac:dyDescent="0.3">
      <c r="A20" s="281"/>
      <c r="B20" s="274"/>
      <c r="C20" s="275"/>
      <c r="D20" s="276"/>
      <c r="E20" s="277"/>
      <c r="F20" s="278"/>
      <c r="G20" s="279"/>
      <c r="H20" s="280"/>
      <c r="L20" s="1"/>
    </row>
    <row r="21" spans="1:16" x14ac:dyDescent="0.3">
      <c r="A21" s="281"/>
      <c r="B21" s="274"/>
      <c r="C21" s="275"/>
      <c r="D21" s="276"/>
      <c r="E21" s="277"/>
      <c r="F21" s="278"/>
      <c r="G21" s="279"/>
      <c r="H21" s="280"/>
      <c r="L21" s="1"/>
    </row>
    <row r="22" spans="1:16" x14ac:dyDescent="0.3">
      <c r="A22" s="281"/>
      <c r="B22" s="274"/>
      <c r="C22" s="283"/>
      <c r="D22" s="284"/>
      <c r="E22" s="277"/>
      <c r="F22" s="278"/>
      <c r="G22" s="279"/>
      <c r="H22" s="280"/>
      <c r="L22" s="1"/>
    </row>
    <row r="23" spans="1:16" x14ac:dyDescent="0.3">
      <c r="A23" s="268"/>
      <c r="B23" s="269"/>
      <c r="C23" s="270"/>
      <c r="D23" s="206"/>
      <c r="E23" s="37"/>
      <c r="F23" s="37"/>
      <c r="G23" s="271"/>
      <c r="H23" s="272"/>
      <c r="N23" s="7"/>
    </row>
    <row r="24" spans="1:16" ht="19.5" thickBot="1" x14ac:dyDescent="0.35">
      <c r="A24" s="257"/>
      <c r="B24" s="258"/>
      <c r="C24" s="190" t="s">
        <v>6</v>
      </c>
      <c r="D24" s="155">
        <f>SUM(D7:D23)</f>
        <v>300000</v>
      </c>
      <c r="E24" s="259">
        <f>SUM(E7:E23)</f>
        <v>2450</v>
      </c>
      <c r="F24" s="259">
        <f>SUM(F7:F23)</f>
        <v>0</v>
      </c>
      <c r="G24" s="260">
        <f>D24-E24-F24</f>
        <v>297550</v>
      </c>
      <c r="H24" s="261"/>
      <c r="N24" s="7"/>
    </row>
    <row r="25" spans="1:16" ht="19.5" thickTop="1" x14ac:dyDescent="0.3">
      <c r="I25" s="48"/>
      <c r="L25" s="171"/>
      <c r="M25" s="171"/>
      <c r="N25" s="171"/>
      <c r="O25" s="3"/>
      <c r="P25" s="262"/>
    </row>
    <row r="26" spans="1:16" x14ac:dyDescent="0.3">
      <c r="G26" s="7"/>
      <c r="I26" s="7"/>
      <c r="L26" s="171"/>
      <c r="M26" s="171"/>
      <c r="N26" s="171"/>
      <c r="O26" s="3"/>
    </row>
    <row r="27" spans="1:16" x14ac:dyDescent="0.3">
      <c r="G27" s="7"/>
      <c r="I27" s="7"/>
      <c r="L27" s="171"/>
      <c r="M27" s="171"/>
      <c r="N27" s="61"/>
      <c r="O27" s="3"/>
    </row>
    <row r="28" spans="1:16" x14ac:dyDescent="0.3">
      <c r="G28" s="7"/>
      <c r="I28" s="7"/>
      <c r="L28" s="263"/>
      <c r="M28" s="171"/>
      <c r="N28" s="3"/>
      <c r="O28" s="3"/>
    </row>
    <row r="29" spans="1:16" x14ac:dyDescent="0.3">
      <c r="G29" s="48"/>
      <c r="L29" s="221"/>
      <c r="M29" s="221"/>
      <c r="N29" s="7"/>
    </row>
    <row r="30" spans="1:16" x14ac:dyDescent="0.3">
      <c r="G30" s="48"/>
      <c r="N30" s="48"/>
    </row>
    <row r="31" spans="1:16" x14ac:dyDescent="0.3">
      <c r="E31" s="7"/>
    </row>
    <row r="33" spans="4:14" x14ac:dyDescent="0.3">
      <c r="N33" s="48"/>
    </row>
    <row r="34" spans="4:14" x14ac:dyDescent="0.3">
      <c r="N34" s="7"/>
    </row>
    <row r="35" spans="4:14" x14ac:dyDescent="0.3">
      <c r="N35" s="7"/>
    </row>
    <row r="36" spans="4:14" x14ac:dyDescent="0.3">
      <c r="N36" s="48"/>
    </row>
    <row r="37" spans="4:14" x14ac:dyDescent="0.3">
      <c r="D37" s="7"/>
      <c r="E37" s="264"/>
      <c r="F37" s="264"/>
      <c r="N37" s="264"/>
    </row>
    <row r="38" spans="4:14" x14ac:dyDescent="0.3">
      <c r="D38" s="7"/>
      <c r="E38" s="264"/>
      <c r="F38" s="264"/>
      <c r="L38" s="7">
        <f>M33-L37</f>
        <v>0</v>
      </c>
      <c r="N38" s="264"/>
    </row>
    <row r="39" spans="4:14" x14ac:dyDescent="0.3">
      <c r="D39" s="7"/>
      <c r="E39" s="264"/>
      <c r="F39" s="264"/>
      <c r="N39" s="264"/>
    </row>
    <row r="40" spans="4:14" x14ac:dyDescent="0.3">
      <c r="D40" s="7"/>
      <c r="E40" s="264"/>
      <c r="F40" s="264"/>
      <c r="N40" s="264"/>
    </row>
    <row r="42" spans="4:14" ht="19.5" thickBot="1" x14ac:dyDescent="0.35">
      <c r="D42" s="61"/>
      <c r="M42" s="222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D10" sqref="D10"/>
    </sheetView>
  </sheetViews>
  <sheetFormatPr defaultRowHeight="18.75" x14ac:dyDescent="0.3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7" bestFit="1" customWidth="1"/>
    <col min="13" max="13" width="14.7109375" style="7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3">
      <c r="A1" s="332" t="s">
        <v>130</v>
      </c>
      <c r="B1" s="332"/>
      <c r="C1" s="332"/>
      <c r="D1" s="332"/>
      <c r="E1" s="332"/>
      <c r="F1" s="332"/>
      <c r="G1" s="332"/>
      <c r="H1" s="64" t="s">
        <v>41</v>
      </c>
    </row>
    <row r="2" spans="1:8" x14ac:dyDescent="0.3">
      <c r="A2" s="333" t="s">
        <v>649</v>
      </c>
      <c r="B2" s="333"/>
      <c r="C2" s="333"/>
      <c r="D2" s="333"/>
      <c r="E2" s="333"/>
      <c r="F2" s="333"/>
      <c r="G2" s="333"/>
      <c r="H2" s="333"/>
    </row>
    <row r="3" spans="1:8" x14ac:dyDescent="0.3">
      <c r="A3" s="64" t="s">
        <v>14</v>
      </c>
      <c r="B3" s="64"/>
      <c r="C3" s="64"/>
      <c r="D3" s="64"/>
      <c r="E3" s="64"/>
      <c r="F3" s="64"/>
      <c r="G3" s="64"/>
      <c r="H3" s="64" t="s">
        <v>197</v>
      </c>
    </row>
    <row r="4" spans="1:8" x14ac:dyDescent="0.3">
      <c r="A4" s="247"/>
      <c r="B4" s="247"/>
      <c r="C4" s="247"/>
      <c r="D4" s="247"/>
      <c r="E4" s="248"/>
      <c r="F4" s="248"/>
      <c r="G4" s="247"/>
      <c r="H4" s="247"/>
    </row>
    <row r="5" spans="1:8" x14ac:dyDescent="0.3">
      <c r="A5" s="249" t="s">
        <v>16</v>
      </c>
      <c r="B5" s="249" t="s">
        <v>12</v>
      </c>
      <c r="C5" s="250" t="s">
        <v>4</v>
      </c>
      <c r="D5" s="251" t="s">
        <v>15</v>
      </c>
      <c r="E5" s="67" t="s">
        <v>1</v>
      </c>
      <c r="F5" s="67" t="s">
        <v>25</v>
      </c>
      <c r="G5" s="251" t="s">
        <v>2</v>
      </c>
      <c r="H5" s="252" t="s">
        <v>17</v>
      </c>
    </row>
    <row r="6" spans="1:8" x14ac:dyDescent="0.3">
      <c r="A6" s="68"/>
      <c r="B6" s="68"/>
      <c r="C6" s="69"/>
      <c r="D6" s="253" t="s">
        <v>0</v>
      </c>
      <c r="E6" s="70"/>
      <c r="F6" s="70" t="s">
        <v>24</v>
      </c>
      <c r="G6" s="253"/>
      <c r="H6" s="254"/>
    </row>
    <row r="7" spans="1:8" x14ac:dyDescent="0.3">
      <c r="A7" s="265" t="s">
        <v>198</v>
      </c>
      <c r="B7" s="256" t="s">
        <v>199</v>
      </c>
      <c r="C7" s="189" t="s">
        <v>200</v>
      </c>
      <c r="D7" s="255">
        <v>5000</v>
      </c>
      <c r="E7" s="199"/>
      <c r="F7" s="199"/>
      <c r="G7" s="255">
        <v>5000</v>
      </c>
      <c r="H7" s="267" t="s">
        <v>201</v>
      </c>
    </row>
    <row r="8" spans="1:8" x14ac:dyDescent="0.3">
      <c r="A8" s="273"/>
      <c r="B8" s="274"/>
      <c r="C8" s="275"/>
      <c r="D8" s="276"/>
      <c r="E8" s="277"/>
      <c r="F8" s="278"/>
      <c r="G8" s="279"/>
      <c r="H8" s="267"/>
    </row>
    <row r="9" spans="1:8" x14ac:dyDescent="0.3">
      <c r="A9" s="281"/>
      <c r="B9" s="274"/>
      <c r="C9" s="275"/>
      <c r="D9" s="276"/>
      <c r="E9" s="277"/>
      <c r="F9" s="278"/>
      <c r="G9" s="279"/>
      <c r="H9" s="281"/>
    </row>
    <row r="10" spans="1:8" x14ac:dyDescent="0.3">
      <c r="A10" s="273"/>
      <c r="B10" s="274"/>
      <c r="C10" s="275"/>
      <c r="D10" s="276"/>
      <c r="E10" s="277"/>
      <c r="F10" s="278"/>
      <c r="G10" s="279"/>
      <c r="H10" s="280"/>
    </row>
    <row r="11" spans="1:8" x14ac:dyDescent="0.3">
      <c r="A11" s="281"/>
      <c r="B11" s="274"/>
      <c r="C11" s="275"/>
      <c r="D11" s="276"/>
      <c r="E11" s="277"/>
      <c r="F11" s="278"/>
      <c r="G11" s="279"/>
      <c r="H11" s="280"/>
    </row>
    <row r="12" spans="1:8" x14ac:dyDescent="0.3">
      <c r="A12" s="265" t="s">
        <v>202</v>
      </c>
      <c r="B12" s="256" t="s">
        <v>203</v>
      </c>
      <c r="C12" s="77" t="s">
        <v>204</v>
      </c>
      <c r="D12" s="255">
        <v>5000</v>
      </c>
      <c r="E12" s="199"/>
      <c r="F12" s="199"/>
      <c r="G12" s="255">
        <v>5000</v>
      </c>
      <c r="H12" s="267" t="s">
        <v>201</v>
      </c>
    </row>
    <row r="13" spans="1:8" x14ac:dyDescent="0.3">
      <c r="A13" s="273"/>
      <c r="B13" s="274"/>
      <c r="C13" s="275"/>
      <c r="D13" s="276"/>
      <c r="E13" s="277"/>
      <c r="F13" s="278"/>
      <c r="G13" s="279"/>
      <c r="H13" s="267"/>
    </row>
    <row r="14" spans="1:8" x14ac:dyDescent="0.3">
      <c r="A14" s="281"/>
      <c r="B14" s="274"/>
      <c r="C14" s="275"/>
      <c r="D14" s="276"/>
      <c r="E14" s="277"/>
      <c r="F14" s="278"/>
      <c r="G14" s="279"/>
      <c r="H14" s="281"/>
    </row>
    <row r="15" spans="1:8" x14ac:dyDescent="0.3">
      <c r="A15" s="273" t="s">
        <v>470</v>
      </c>
      <c r="B15" s="274" t="s">
        <v>471</v>
      </c>
      <c r="C15" s="275" t="s">
        <v>472</v>
      </c>
      <c r="D15" s="276">
        <v>2000</v>
      </c>
      <c r="E15" s="277"/>
      <c r="F15" s="277"/>
      <c r="G15" s="279">
        <v>2000</v>
      </c>
      <c r="H15" s="280" t="s">
        <v>473</v>
      </c>
    </row>
    <row r="16" spans="1:8" x14ac:dyDescent="0.3">
      <c r="A16" s="281"/>
      <c r="B16" s="274"/>
      <c r="C16" s="275"/>
      <c r="D16" s="276"/>
      <c r="E16" s="277"/>
      <c r="F16" s="277"/>
      <c r="G16" s="279"/>
      <c r="H16" s="280"/>
    </row>
    <row r="17" spans="1:16" x14ac:dyDescent="0.3">
      <c r="A17" s="281"/>
      <c r="B17" s="274"/>
      <c r="C17" s="275"/>
      <c r="D17" s="276"/>
      <c r="E17" s="277"/>
      <c r="F17" s="278"/>
      <c r="G17" s="279"/>
      <c r="H17" s="280"/>
      <c r="L17" s="1"/>
    </row>
    <row r="18" spans="1:16" x14ac:dyDescent="0.3">
      <c r="A18" s="281"/>
      <c r="B18" s="274"/>
      <c r="C18" s="275"/>
      <c r="D18" s="276"/>
      <c r="E18" s="277"/>
      <c r="F18" s="278"/>
      <c r="G18" s="279"/>
      <c r="H18" s="267"/>
      <c r="L18" s="1"/>
    </row>
    <row r="19" spans="1:16" x14ac:dyDescent="0.3">
      <c r="A19" s="281"/>
      <c r="B19" s="274"/>
      <c r="C19" s="275"/>
      <c r="D19" s="276"/>
      <c r="E19" s="277"/>
      <c r="F19" s="278"/>
      <c r="G19" s="279"/>
      <c r="H19" s="281"/>
      <c r="L19" s="1"/>
    </row>
    <row r="20" spans="1:16" x14ac:dyDescent="0.3">
      <c r="A20" s="281"/>
      <c r="B20" s="274"/>
      <c r="C20" s="275"/>
      <c r="D20" s="276"/>
      <c r="E20" s="277"/>
      <c r="F20" s="278"/>
      <c r="G20" s="279"/>
      <c r="H20" s="280"/>
      <c r="L20" s="1"/>
    </row>
    <row r="21" spans="1:16" x14ac:dyDescent="0.3">
      <c r="A21" s="281"/>
      <c r="B21" s="274"/>
      <c r="C21" s="275"/>
      <c r="D21" s="276"/>
      <c r="E21" s="277"/>
      <c r="F21" s="278"/>
      <c r="G21" s="279"/>
      <c r="H21" s="280"/>
      <c r="L21" s="1"/>
    </row>
    <row r="22" spans="1:16" x14ac:dyDescent="0.3">
      <c r="A22" s="281"/>
      <c r="B22" s="274"/>
      <c r="C22" s="283"/>
      <c r="D22" s="284"/>
      <c r="E22" s="277"/>
      <c r="F22" s="278"/>
      <c r="G22" s="279"/>
      <c r="H22" s="280"/>
      <c r="L22" s="1"/>
    </row>
    <row r="23" spans="1:16" x14ac:dyDescent="0.3">
      <c r="A23" s="268"/>
      <c r="B23" s="269"/>
      <c r="C23" s="270"/>
      <c r="D23" s="206"/>
      <c r="E23" s="37"/>
      <c r="F23" s="37"/>
      <c r="G23" s="271"/>
      <c r="H23" s="272"/>
      <c r="N23" s="7"/>
    </row>
    <row r="24" spans="1:16" ht="19.5" thickBot="1" x14ac:dyDescent="0.35">
      <c r="A24" s="257"/>
      <c r="B24" s="258"/>
      <c r="C24" s="190" t="s">
        <v>6</v>
      </c>
      <c r="D24" s="155">
        <f>SUM(D7:D23)</f>
        <v>12000</v>
      </c>
      <c r="E24" s="259">
        <f>SUM(E7:E23)</f>
        <v>0</v>
      </c>
      <c r="F24" s="259">
        <f>SUM(F7:F23)</f>
        <v>0</v>
      </c>
      <c r="G24" s="260">
        <f>D24-E24-F24</f>
        <v>12000</v>
      </c>
      <c r="H24" s="261"/>
      <c r="N24" s="7"/>
    </row>
    <row r="25" spans="1:16" ht="19.5" thickTop="1" x14ac:dyDescent="0.3">
      <c r="I25" s="48"/>
      <c r="L25" s="171"/>
      <c r="M25" s="171"/>
      <c r="N25" s="171"/>
      <c r="O25" s="3"/>
      <c r="P25" s="262"/>
    </row>
    <row r="26" spans="1:16" x14ac:dyDescent="0.3">
      <c r="G26" s="7"/>
      <c r="I26" s="7"/>
      <c r="L26" s="171"/>
      <c r="M26" s="171"/>
      <c r="N26" s="171"/>
      <c r="O26" s="3"/>
    </row>
    <row r="27" spans="1:16" x14ac:dyDescent="0.3">
      <c r="G27" s="7"/>
      <c r="I27" s="7"/>
      <c r="L27" s="171"/>
      <c r="M27" s="171"/>
      <c r="N27" s="61"/>
      <c r="O27" s="3"/>
    </row>
    <row r="28" spans="1:16" x14ac:dyDescent="0.3">
      <c r="G28" s="7"/>
      <c r="I28" s="7"/>
      <c r="L28" s="263"/>
      <c r="M28" s="171"/>
      <c r="N28" s="3"/>
      <c r="O28" s="3"/>
    </row>
    <row r="29" spans="1:16" x14ac:dyDescent="0.3">
      <c r="G29" s="48"/>
      <c r="L29" s="221"/>
      <c r="M29" s="221"/>
      <c r="N29" s="7"/>
    </row>
    <row r="30" spans="1:16" x14ac:dyDescent="0.3">
      <c r="G30" s="48"/>
      <c r="N30" s="48"/>
    </row>
    <row r="31" spans="1:16" x14ac:dyDescent="0.3">
      <c r="E31" s="7"/>
    </row>
    <row r="33" spans="4:14" x14ac:dyDescent="0.3">
      <c r="N33" s="48"/>
    </row>
    <row r="34" spans="4:14" x14ac:dyDescent="0.3">
      <c r="N34" s="7"/>
    </row>
    <row r="35" spans="4:14" x14ac:dyDescent="0.3">
      <c r="N35" s="7"/>
    </row>
    <row r="36" spans="4:14" x14ac:dyDescent="0.3">
      <c r="N36" s="48"/>
    </row>
    <row r="37" spans="4:14" x14ac:dyDescent="0.3">
      <c r="D37" s="7"/>
      <c r="E37" s="264"/>
      <c r="F37" s="264"/>
      <c r="N37" s="264"/>
    </row>
    <row r="38" spans="4:14" x14ac:dyDescent="0.3">
      <c r="D38" s="7"/>
      <c r="E38" s="264"/>
      <c r="F38" s="264"/>
      <c r="L38" s="7">
        <f>M33-L37</f>
        <v>0</v>
      </c>
      <c r="N38" s="264"/>
    </row>
    <row r="39" spans="4:14" x14ac:dyDescent="0.3">
      <c r="D39" s="7"/>
      <c r="E39" s="264"/>
      <c r="F39" s="264"/>
      <c r="N39" s="264"/>
    </row>
    <row r="40" spans="4:14" x14ac:dyDescent="0.3">
      <c r="D40" s="7"/>
      <c r="E40" s="264"/>
      <c r="F40" s="264"/>
      <c r="N40" s="264"/>
    </row>
    <row r="42" spans="4:14" ht="19.5" thickBot="1" x14ac:dyDescent="0.35">
      <c r="D42" s="61"/>
      <c r="M42" s="222"/>
    </row>
    <row r="43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activeCell="Q13" sqref="Q13"/>
    </sheetView>
  </sheetViews>
  <sheetFormatPr defaultRowHeight="18.75" x14ac:dyDescent="0.3"/>
  <cols>
    <col min="1" max="1" width="7.85546875" style="1" customWidth="1"/>
    <col min="2" max="2" width="7.5703125" style="1" customWidth="1"/>
    <col min="3" max="3" width="32.5703125" style="1" customWidth="1"/>
    <col min="4" max="4" width="11.5703125" style="1" customWidth="1"/>
    <col min="5" max="5" width="10.85546875" style="1" customWidth="1"/>
    <col min="6" max="6" width="7.5703125" style="1" customWidth="1"/>
    <col min="7" max="7" width="12.140625" style="1" customWidth="1"/>
    <col min="8" max="8" width="8.85546875" style="1" customWidth="1"/>
    <col min="9" max="9" width="11.5703125" style="1" bestFit="1" customWidth="1"/>
    <col min="10" max="16384" width="9.140625" style="1"/>
  </cols>
  <sheetData>
    <row r="1" spans="1:8" x14ac:dyDescent="0.3">
      <c r="A1" s="332" t="s">
        <v>130</v>
      </c>
      <c r="B1" s="332"/>
      <c r="C1" s="332"/>
      <c r="D1" s="332"/>
      <c r="E1" s="332"/>
      <c r="F1" s="332"/>
      <c r="G1" s="332"/>
      <c r="H1" s="64" t="s">
        <v>308</v>
      </c>
    </row>
    <row r="2" spans="1:8" x14ac:dyDescent="0.3">
      <c r="A2" s="332" t="s">
        <v>656</v>
      </c>
      <c r="B2" s="332"/>
      <c r="C2" s="332"/>
      <c r="D2" s="332"/>
      <c r="E2" s="332"/>
      <c r="F2" s="332"/>
      <c r="G2" s="332"/>
      <c r="H2" s="332"/>
    </row>
    <row r="3" spans="1:8" x14ac:dyDescent="0.3">
      <c r="A3" s="64" t="s">
        <v>14</v>
      </c>
      <c r="B3" s="64"/>
      <c r="C3" s="64"/>
      <c r="D3" s="64"/>
      <c r="E3" s="64"/>
      <c r="F3" s="64"/>
      <c r="G3" s="64"/>
      <c r="H3" s="64" t="s">
        <v>197</v>
      </c>
    </row>
    <row r="4" spans="1:8" x14ac:dyDescent="0.3">
      <c r="A4" s="247"/>
      <c r="B4" s="247"/>
      <c r="C4" s="247"/>
      <c r="D4" s="247"/>
      <c r="E4" s="248"/>
      <c r="F4" s="248"/>
      <c r="G4" s="247"/>
      <c r="H4" s="247"/>
    </row>
    <row r="5" spans="1:8" x14ac:dyDescent="0.3">
      <c r="A5" s="249" t="s">
        <v>16</v>
      </c>
      <c r="B5" s="249" t="s">
        <v>12</v>
      </c>
      <c r="C5" s="250" t="s">
        <v>4</v>
      </c>
      <c r="D5" s="251" t="s">
        <v>15</v>
      </c>
      <c r="E5" s="67" t="s">
        <v>1</v>
      </c>
      <c r="F5" s="67" t="s">
        <v>25</v>
      </c>
      <c r="G5" s="251" t="s">
        <v>2</v>
      </c>
      <c r="H5" s="252" t="s">
        <v>17</v>
      </c>
    </row>
    <row r="6" spans="1:8" x14ac:dyDescent="0.3">
      <c r="A6" s="68"/>
      <c r="B6" s="68"/>
      <c r="C6" s="69"/>
      <c r="D6" s="253" t="s">
        <v>0</v>
      </c>
      <c r="E6" s="70"/>
      <c r="F6" s="70" t="s">
        <v>24</v>
      </c>
      <c r="G6" s="253"/>
      <c r="H6" s="254"/>
    </row>
    <row r="7" spans="1:8" x14ac:dyDescent="0.3">
      <c r="A7" s="265" t="s">
        <v>150</v>
      </c>
      <c r="B7" s="256" t="s">
        <v>306</v>
      </c>
      <c r="C7" s="189" t="s">
        <v>307</v>
      </c>
      <c r="D7" s="286"/>
      <c r="E7" s="199"/>
      <c r="F7" s="199"/>
      <c r="G7" s="286"/>
      <c r="H7" s="267" t="s">
        <v>305</v>
      </c>
    </row>
    <row r="8" spans="1:8" x14ac:dyDescent="0.3">
      <c r="A8" s="273"/>
      <c r="B8" s="274"/>
      <c r="C8" s="290" t="s">
        <v>311</v>
      </c>
      <c r="D8" s="276">
        <v>30000</v>
      </c>
      <c r="E8" s="277"/>
      <c r="F8" s="278"/>
      <c r="G8" s="279">
        <v>30000</v>
      </c>
      <c r="H8" s="267"/>
    </row>
    <row r="9" spans="1:8" x14ac:dyDescent="0.3">
      <c r="A9" s="273"/>
      <c r="B9" s="274" t="s">
        <v>588</v>
      </c>
      <c r="C9" s="290" t="s">
        <v>589</v>
      </c>
      <c r="D9" s="276"/>
      <c r="E9" s="277">
        <v>6698.2</v>
      </c>
      <c r="F9" s="278"/>
      <c r="G9" s="279">
        <f>G8-E9</f>
        <v>23301.8</v>
      </c>
      <c r="H9" s="289"/>
    </row>
    <row r="10" spans="1:8" x14ac:dyDescent="0.3">
      <c r="A10" s="273"/>
      <c r="B10" s="274" t="s">
        <v>591</v>
      </c>
      <c r="C10" s="290" t="s">
        <v>590</v>
      </c>
      <c r="D10" s="276"/>
      <c r="E10" s="277">
        <v>6698.2</v>
      </c>
      <c r="F10" s="278"/>
      <c r="G10" s="279">
        <f>G9-E10</f>
        <v>16603.599999999999</v>
      </c>
      <c r="H10" s="289"/>
    </row>
    <row r="11" spans="1:8" x14ac:dyDescent="0.3">
      <c r="A11" s="273"/>
      <c r="B11" s="274"/>
      <c r="C11" s="290" t="s">
        <v>654</v>
      </c>
      <c r="D11" s="276">
        <v>1428000</v>
      </c>
      <c r="E11" s="277"/>
      <c r="F11" s="278"/>
      <c r="G11" s="279">
        <f>D11</f>
        <v>1428000</v>
      </c>
      <c r="H11" s="289"/>
    </row>
    <row r="12" spans="1:8" x14ac:dyDescent="0.3">
      <c r="A12" s="273"/>
      <c r="B12" s="274" t="s">
        <v>616</v>
      </c>
      <c r="C12" s="290" t="s">
        <v>650</v>
      </c>
      <c r="D12" s="276"/>
      <c r="E12" s="302">
        <v>138841.84</v>
      </c>
      <c r="F12" s="278"/>
      <c r="G12" s="279">
        <f>G11-E12</f>
        <v>1289158.1599999999</v>
      </c>
      <c r="H12" s="289"/>
    </row>
    <row r="13" spans="1:8" x14ac:dyDescent="0.3">
      <c r="A13" s="273"/>
      <c r="B13" s="303" t="s">
        <v>615</v>
      </c>
      <c r="C13" s="290" t="s">
        <v>622</v>
      </c>
      <c r="D13" s="276"/>
      <c r="E13" s="302">
        <v>151937.35</v>
      </c>
      <c r="F13" s="278"/>
      <c r="G13" s="279">
        <f t="shared" ref="G13:G15" si="0">G12-E13</f>
        <v>1137220.8099999998</v>
      </c>
      <c r="H13" s="289"/>
    </row>
    <row r="14" spans="1:8" x14ac:dyDescent="0.3">
      <c r="A14" s="273"/>
      <c r="B14" s="274" t="s">
        <v>620</v>
      </c>
      <c r="C14" s="290" t="s">
        <v>621</v>
      </c>
      <c r="D14" s="276"/>
      <c r="E14" s="302">
        <v>32649.8</v>
      </c>
      <c r="F14" s="278"/>
      <c r="G14" s="279">
        <f t="shared" si="0"/>
        <v>1104571.0099999998</v>
      </c>
      <c r="H14" s="289"/>
    </row>
    <row r="15" spans="1:8" x14ac:dyDescent="0.3">
      <c r="A15" s="273" t="s">
        <v>639</v>
      </c>
      <c r="B15" s="274" t="s">
        <v>638</v>
      </c>
      <c r="C15" s="290" t="s">
        <v>640</v>
      </c>
      <c r="D15" s="276"/>
      <c r="E15" s="302">
        <v>53065.58</v>
      </c>
      <c r="F15" s="278"/>
      <c r="G15" s="279">
        <f t="shared" si="0"/>
        <v>1051505.4299999997</v>
      </c>
      <c r="H15" s="289"/>
    </row>
    <row r="16" spans="1:8" x14ac:dyDescent="0.3">
      <c r="A16" s="307"/>
      <c r="B16" s="308"/>
      <c r="C16" s="309"/>
      <c r="D16" s="310"/>
      <c r="E16" s="311"/>
      <c r="F16" s="312"/>
      <c r="G16" s="313"/>
      <c r="H16" s="289"/>
    </row>
    <row r="17" spans="1:8" x14ac:dyDescent="0.3">
      <c r="A17" s="307"/>
      <c r="B17" s="308"/>
      <c r="C17" s="309"/>
      <c r="D17" s="310"/>
      <c r="E17" s="311"/>
      <c r="F17" s="312"/>
      <c r="G17" s="313"/>
      <c r="H17" s="289"/>
    </row>
    <row r="18" spans="1:8" x14ac:dyDescent="0.3">
      <c r="A18" s="307"/>
      <c r="B18" s="308"/>
      <c r="C18" s="309"/>
      <c r="D18" s="310"/>
      <c r="E18" s="311"/>
      <c r="F18" s="312"/>
      <c r="G18" s="313"/>
      <c r="H18" s="289"/>
    </row>
    <row r="19" spans="1:8" x14ac:dyDescent="0.3">
      <c r="A19" s="307"/>
      <c r="B19" s="308"/>
      <c r="C19" s="309"/>
      <c r="D19" s="310"/>
      <c r="E19" s="311"/>
      <c r="F19" s="312"/>
      <c r="G19" s="313"/>
      <c r="H19" s="289"/>
    </row>
    <row r="20" spans="1:8" x14ac:dyDescent="0.3">
      <c r="A20" s="307"/>
      <c r="B20" s="308"/>
      <c r="C20" s="309"/>
      <c r="D20" s="310"/>
      <c r="E20" s="311"/>
      <c r="F20" s="312"/>
      <c r="G20" s="313"/>
      <c r="H20" s="289"/>
    </row>
    <row r="21" spans="1:8" x14ac:dyDescent="0.3">
      <c r="A21" s="307"/>
      <c r="B21" s="308"/>
      <c r="C21" s="309"/>
      <c r="D21" s="310"/>
      <c r="E21" s="311"/>
      <c r="F21" s="312"/>
      <c r="G21" s="313"/>
      <c r="H21" s="289"/>
    </row>
    <row r="22" spans="1:8" ht="19.5" thickBot="1" x14ac:dyDescent="0.35">
      <c r="A22" s="321"/>
      <c r="B22" s="115"/>
      <c r="C22" s="322" t="s">
        <v>655</v>
      </c>
      <c r="D22" s="323">
        <f>SUM(D8:D21)</f>
        <v>1458000</v>
      </c>
      <c r="E22" s="324">
        <f>SUM(E8:E21)</f>
        <v>389890.97</v>
      </c>
      <c r="F22" s="325"/>
      <c r="G22" s="326">
        <f>D22-E22</f>
        <v>1068109.03</v>
      </c>
      <c r="H22" s="327"/>
    </row>
    <row r="23" spans="1:8" ht="19.5" thickTop="1" x14ac:dyDescent="0.3">
      <c r="A23" s="314"/>
      <c r="B23" s="315"/>
      <c r="C23" s="316"/>
      <c r="D23" s="317"/>
      <c r="E23" s="318"/>
      <c r="F23" s="319"/>
      <c r="G23" s="320"/>
      <c r="H23" s="289"/>
    </row>
    <row r="24" spans="1:8" x14ac:dyDescent="0.3">
      <c r="A24" s="273"/>
      <c r="B24" s="274"/>
      <c r="C24" s="290"/>
      <c r="D24" s="276"/>
      <c r="E24" s="277"/>
      <c r="F24" s="278"/>
      <c r="G24" s="279"/>
      <c r="H24" s="289"/>
    </row>
    <row r="25" spans="1:8" x14ac:dyDescent="0.3">
      <c r="A25" s="281"/>
      <c r="B25" s="274"/>
      <c r="C25" s="291" t="s">
        <v>312</v>
      </c>
      <c r="D25" s="276">
        <v>8000</v>
      </c>
      <c r="E25" s="277"/>
      <c r="F25" s="278"/>
      <c r="G25" s="279"/>
      <c r="H25" s="281"/>
    </row>
    <row r="26" spans="1:8" x14ac:dyDescent="0.3">
      <c r="A26" s="273"/>
      <c r="B26" s="274"/>
      <c r="C26" s="290" t="s">
        <v>313</v>
      </c>
      <c r="D26" s="276">
        <v>6000</v>
      </c>
      <c r="E26" s="277"/>
      <c r="F26" s="278"/>
      <c r="G26" s="279"/>
      <c r="H26" s="280"/>
    </row>
    <row r="27" spans="1:8" x14ac:dyDescent="0.3">
      <c r="A27" s="281"/>
      <c r="B27" s="274"/>
      <c r="C27" s="290" t="s">
        <v>314</v>
      </c>
      <c r="D27" s="276">
        <v>6000</v>
      </c>
      <c r="E27" s="277"/>
      <c r="F27" s="278"/>
      <c r="G27" s="279"/>
      <c r="H27" s="280"/>
    </row>
    <row r="28" spans="1:8" x14ac:dyDescent="0.3">
      <c r="A28" s="265"/>
      <c r="B28" s="256"/>
      <c r="C28" s="292" t="s">
        <v>315</v>
      </c>
      <c r="D28" s="276">
        <v>6000</v>
      </c>
      <c r="E28" s="199"/>
      <c r="F28" s="199"/>
      <c r="G28" s="255"/>
      <c r="H28" s="267"/>
    </row>
    <row r="29" spans="1:8" x14ac:dyDescent="0.3">
      <c r="A29" s="273"/>
      <c r="B29" s="274"/>
      <c r="C29" s="293" t="s">
        <v>160</v>
      </c>
      <c r="D29" s="276">
        <v>6000</v>
      </c>
      <c r="E29" s="277"/>
      <c r="F29" s="278"/>
      <c r="G29" s="279"/>
      <c r="H29" s="267"/>
    </row>
    <row r="30" spans="1:8" x14ac:dyDescent="0.3">
      <c r="A30" s="281"/>
      <c r="B30" s="274"/>
      <c r="C30" s="290" t="s">
        <v>181</v>
      </c>
      <c r="D30" s="276">
        <v>8000</v>
      </c>
      <c r="E30" s="277"/>
      <c r="F30" s="278"/>
      <c r="G30" s="279"/>
      <c r="H30" s="281"/>
    </row>
    <row r="31" spans="1:8" x14ac:dyDescent="0.3">
      <c r="A31" s="273"/>
      <c r="B31" s="274"/>
      <c r="C31" s="290" t="s">
        <v>178</v>
      </c>
      <c r="D31" s="276">
        <v>6000</v>
      </c>
      <c r="E31" s="277"/>
      <c r="F31" s="277"/>
      <c r="G31" s="279"/>
      <c r="H31" s="280"/>
    </row>
    <row r="32" spans="1:8" x14ac:dyDescent="0.3">
      <c r="A32" s="281"/>
      <c r="B32" s="274"/>
      <c r="C32" s="290" t="s">
        <v>316</v>
      </c>
      <c r="D32" s="276">
        <v>14000</v>
      </c>
      <c r="E32" s="277"/>
      <c r="F32" s="277"/>
      <c r="G32" s="279"/>
      <c r="H32" s="280"/>
    </row>
    <row r="33" spans="1:8" x14ac:dyDescent="0.3">
      <c r="A33" s="281"/>
      <c r="B33" s="274"/>
      <c r="C33" s="291" t="s">
        <v>317</v>
      </c>
      <c r="D33" s="276">
        <v>6000</v>
      </c>
      <c r="E33" s="277"/>
      <c r="F33" s="278"/>
      <c r="G33" s="279"/>
      <c r="H33" s="280"/>
    </row>
    <row r="34" spans="1:8" x14ac:dyDescent="0.3">
      <c r="A34" s="281"/>
      <c r="B34" s="274"/>
      <c r="C34" s="291" t="s">
        <v>318</v>
      </c>
      <c r="D34" s="276">
        <v>8000</v>
      </c>
      <c r="E34" s="277"/>
      <c r="F34" s="278"/>
      <c r="G34" s="279"/>
      <c r="H34" s="267"/>
    </row>
    <row r="35" spans="1:8" x14ac:dyDescent="0.3">
      <c r="A35" s="281"/>
      <c r="B35" s="274"/>
      <c r="C35" s="290" t="s">
        <v>165</v>
      </c>
      <c r="D35" s="276">
        <v>6000</v>
      </c>
      <c r="E35" s="277"/>
      <c r="F35" s="278"/>
      <c r="G35" s="279"/>
      <c r="H35" s="281"/>
    </row>
    <row r="36" spans="1:8" x14ac:dyDescent="0.3">
      <c r="A36" s="281"/>
      <c r="B36" s="274"/>
      <c r="C36" s="290" t="s">
        <v>319</v>
      </c>
      <c r="D36" s="276">
        <v>6000</v>
      </c>
      <c r="E36" s="277"/>
      <c r="F36" s="278"/>
      <c r="G36" s="279"/>
      <c r="H36" s="280"/>
    </row>
    <row r="37" spans="1:8" x14ac:dyDescent="0.3">
      <c r="A37" s="281"/>
      <c r="B37" s="274"/>
      <c r="C37" s="290" t="s">
        <v>320</v>
      </c>
      <c r="D37" s="276">
        <v>6000</v>
      </c>
      <c r="E37" s="277"/>
      <c r="F37" s="278"/>
      <c r="G37" s="279"/>
      <c r="H37" s="280"/>
    </row>
    <row r="38" spans="1:8" x14ac:dyDescent="0.3">
      <c r="A38" s="281"/>
      <c r="B38" s="274"/>
      <c r="C38" s="290" t="s">
        <v>183</v>
      </c>
      <c r="D38" s="284">
        <v>6000</v>
      </c>
      <c r="E38" s="277"/>
      <c r="F38" s="278"/>
      <c r="G38" s="279"/>
      <c r="H38" s="280"/>
    </row>
    <row r="39" spans="1:8" x14ac:dyDescent="0.3">
      <c r="A39" s="281"/>
      <c r="B39" s="274"/>
      <c r="C39" s="291" t="s">
        <v>321</v>
      </c>
      <c r="D39" s="284">
        <v>8000</v>
      </c>
      <c r="E39" s="277"/>
      <c r="F39" s="278"/>
      <c r="G39" s="279"/>
      <c r="H39" s="280"/>
    </row>
    <row r="40" spans="1:8" x14ac:dyDescent="0.3">
      <c r="A40" s="281"/>
      <c r="B40" s="274"/>
      <c r="C40" s="290" t="s">
        <v>322</v>
      </c>
      <c r="D40" s="284">
        <v>20000</v>
      </c>
      <c r="E40" s="277"/>
      <c r="F40" s="278"/>
      <c r="G40" s="279"/>
      <c r="H40" s="280"/>
    </row>
    <row r="41" spans="1:8" x14ac:dyDescent="0.3">
      <c r="A41" s="281"/>
      <c r="B41" s="274"/>
      <c r="C41" s="290" t="s">
        <v>323</v>
      </c>
      <c r="D41" s="284">
        <v>6000</v>
      </c>
      <c r="E41" s="277"/>
      <c r="F41" s="278"/>
      <c r="G41" s="279"/>
      <c r="H41" s="280"/>
    </row>
    <row r="42" spans="1:8" x14ac:dyDescent="0.3">
      <c r="A42" s="281"/>
      <c r="B42" s="274"/>
      <c r="C42" s="292" t="s">
        <v>324</v>
      </c>
      <c r="D42" s="284">
        <v>8000</v>
      </c>
      <c r="E42" s="277"/>
      <c r="F42" s="278"/>
      <c r="G42" s="279"/>
      <c r="H42" s="280"/>
    </row>
    <row r="43" spans="1:8" x14ac:dyDescent="0.3">
      <c r="A43" s="281"/>
      <c r="B43" s="274"/>
      <c r="C43" s="290" t="s">
        <v>325</v>
      </c>
      <c r="D43" s="284">
        <v>6000</v>
      </c>
      <c r="E43" s="277"/>
      <c r="F43" s="278"/>
      <c r="G43" s="279"/>
      <c r="H43" s="280"/>
    </row>
    <row r="44" spans="1:8" x14ac:dyDescent="0.3">
      <c r="A44" s="281"/>
      <c r="B44" s="274"/>
      <c r="C44" s="290" t="s">
        <v>326</v>
      </c>
      <c r="D44" s="284">
        <v>8000</v>
      </c>
      <c r="E44" s="277"/>
      <c r="F44" s="278"/>
      <c r="G44" s="279"/>
      <c r="H44" s="280"/>
    </row>
    <row r="45" spans="1:8" x14ac:dyDescent="0.3">
      <c r="A45" s="281"/>
      <c r="B45" s="274"/>
      <c r="C45" s="290" t="s">
        <v>327</v>
      </c>
      <c r="D45" s="284">
        <v>6000</v>
      </c>
      <c r="E45" s="277"/>
      <c r="F45" s="278"/>
      <c r="G45" s="279"/>
      <c r="H45" s="280"/>
    </row>
    <row r="46" spans="1:8" x14ac:dyDescent="0.3">
      <c r="A46" s="281"/>
      <c r="B46" s="274"/>
      <c r="C46" s="290" t="s">
        <v>328</v>
      </c>
      <c r="D46" s="284">
        <v>6000</v>
      </c>
      <c r="E46" s="277"/>
      <c r="F46" s="278"/>
      <c r="G46" s="279"/>
      <c r="H46" s="280"/>
    </row>
    <row r="47" spans="1:8" x14ac:dyDescent="0.3">
      <c r="A47" s="281"/>
      <c r="B47" s="274"/>
      <c r="C47" s="290" t="s">
        <v>329</v>
      </c>
      <c r="D47" s="284">
        <v>6000</v>
      </c>
      <c r="E47" s="277"/>
      <c r="F47" s="278"/>
      <c r="G47" s="279"/>
      <c r="H47" s="280"/>
    </row>
    <row r="48" spans="1:8" x14ac:dyDescent="0.3">
      <c r="A48" s="281"/>
      <c r="B48" s="274"/>
      <c r="C48" s="290" t="s">
        <v>330</v>
      </c>
      <c r="D48" s="284">
        <v>8000</v>
      </c>
      <c r="E48" s="277"/>
      <c r="F48" s="278"/>
      <c r="G48" s="279"/>
      <c r="H48" s="280"/>
    </row>
    <row r="49" spans="1:8" x14ac:dyDescent="0.3">
      <c r="A49" s="281"/>
      <c r="B49" s="274"/>
      <c r="C49" s="290" t="s">
        <v>331</v>
      </c>
      <c r="D49" s="284">
        <v>8000</v>
      </c>
      <c r="E49" s="277"/>
      <c r="F49" s="278"/>
      <c r="G49" s="279"/>
      <c r="H49" s="280"/>
    </row>
    <row r="50" spans="1:8" x14ac:dyDescent="0.3">
      <c r="A50" s="281"/>
      <c r="B50" s="274"/>
      <c r="C50" s="290" t="s">
        <v>332</v>
      </c>
      <c r="D50" s="284">
        <v>6000</v>
      </c>
      <c r="E50" s="277"/>
      <c r="F50" s="278"/>
      <c r="G50" s="279"/>
      <c r="H50" s="280"/>
    </row>
    <row r="51" spans="1:8" x14ac:dyDescent="0.3">
      <c r="A51" s="281"/>
      <c r="B51" s="274"/>
      <c r="C51" s="290" t="s">
        <v>333</v>
      </c>
      <c r="D51" s="284">
        <v>8000</v>
      </c>
      <c r="E51" s="277"/>
      <c r="F51" s="278"/>
      <c r="G51" s="279"/>
      <c r="H51" s="280"/>
    </row>
    <row r="52" spans="1:8" x14ac:dyDescent="0.3">
      <c r="A52" s="281"/>
      <c r="B52" s="274"/>
      <c r="C52" s="290" t="s">
        <v>334</v>
      </c>
      <c r="D52" s="284">
        <v>8000</v>
      </c>
      <c r="E52" s="277"/>
      <c r="F52" s="278"/>
      <c r="G52" s="279"/>
      <c r="H52" s="280"/>
    </row>
    <row r="53" spans="1:8" x14ac:dyDescent="0.3">
      <c r="A53" s="281"/>
      <c r="B53" s="274"/>
      <c r="C53" s="290" t="s">
        <v>174</v>
      </c>
      <c r="D53" s="284">
        <v>8000</v>
      </c>
      <c r="E53" s="277"/>
      <c r="F53" s="278"/>
      <c r="G53" s="279"/>
      <c r="H53" s="280"/>
    </row>
    <row r="54" spans="1:8" x14ac:dyDescent="0.3">
      <c r="A54" s="281"/>
      <c r="B54" s="274"/>
      <c r="C54" s="290" t="s">
        <v>335</v>
      </c>
      <c r="D54" s="284">
        <v>8000</v>
      </c>
      <c r="E54" s="277"/>
      <c r="F54" s="278"/>
      <c r="G54" s="279"/>
      <c r="H54" s="280"/>
    </row>
    <row r="55" spans="1:8" x14ac:dyDescent="0.3">
      <c r="A55" s="281"/>
      <c r="B55" s="274"/>
      <c r="C55" s="290" t="s">
        <v>336</v>
      </c>
      <c r="D55" s="284">
        <v>8000</v>
      </c>
      <c r="E55" s="277"/>
      <c r="F55" s="278"/>
      <c r="G55" s="279"/>
      <c r="H55" s="280"/>
    </row>
    <row r="56" spans="1:8" x14ac:dyDescent="0.3">
      <c r="A56" s="281"/>
      <c r="B56" s="274"/>
      <c r="C56" s="290" t="s">
        <v>337</v>
      </c>
      <c r="D56" s="284">
        <v>8000</v>
      </c>
      <c r="E56" s="277"/>
      <c r="F56" s="278"/>
      <c r="G56" s="279"/>
      <c r="H56" s="280"/>
    </row>
    <row r="57" spans="1:8" x14ac:dyDescent="0.3">
      <c r="A57" s="281"/>
      <c r="B57" s="274"/>
      <c r="C57" s="291" t="s">
        <v>338</v>
      </c>
      <c r="D57" s="284">
        <v>8000</v>
      </c>
      <c r="E57" s="277"/>
      <c r="F57" s="278"/>
      <c r="G57" s="279"/>
      <c r="H57" s="280"/>
    </row>
    <row r="58" spans="1:8" x14ac:dyDescent="0.3">
      <c r="A58" s="281"/>
      <c r="B58" s="274"/>
      <c r="C58" s="290" t="s">
        <v>339</v>
      </c>
      <c r="D58" s="284">
        <v>8000</v>
      </c>
      <c r="E58" s="277"/>
      <c r="F58" s="278"/>
      <c r="G58" s="279"/>
      <c r="H58" s="280"/>
    </row>
    <row r="59" spans="1:8" x14ac:dyDescent="0.3">
      <c r="A59" s="281"/>
      <c r="B59" s="274"/>
      <c r="C59" s="290" t="s">
        <v>164</v>
      </c>
      <c r="D59" s="284">
        <v>8000</v>
      </c>
      <c r="E59" s="277"/>
      <c r="F59" s="278"/>
      <c r="G59" s="279"/>
      <c r="H59" s="280"/>
    </row>
    <row r="60" spans="1:8" x14ac:dyDescent="0.3">
      <c r="A60" s="281"/>
      <c r="B60" s="274"/>
      <c r="C60" s="290" t="s">
        <v>340</v>
      </c>
      <c r="D60" s="284">
        <v>6000</v>
      </c>
      <c r="E60" s="277"/>
      <c r="F60" s="278"/>
      <c r="G60" s="279"/>
      <c r="H60" s="280"/>
    </row>
    <row r="61" spans="1:8" x14ac:dyDescent="0.3">
      <c r="A61" s="281"/>
      <c r="B61" s="274"/>
      <c r="C61" s="290" t="s">
        <v>341</v>
      </c>
      <c r="D61" s="284">
        <v>6000</v>
      </c>
      <c r="E61" s="277"/>
      <c r="F61" s="278"/>
      <c r="G61" s="279"/>
      <c r="H61" s="280"/>
    </row>
    <row r="62" spans="1:8" x14ac:dyDescent="0.3">
      <c r="A62" s="281"/>
      <c r="B62" s="274"/>
      <c r="C62" s="290" t="s">
        <v>342</v>
      </c>
      <c r="D62" s="284">
        <v>6000</v>
      </c>
      <c r="E62" s="277"/>
      <c r="F62" s="278"/>
      <c r="G62" s="279"/>
      <c r="H62" s="280"/>
    </row>
    <row r="63" spans="1:8" x14ac:dyDescent="0.3">
      <c r="A63" s="281"/>
      <c r="B63" s="274"/>
      <c r="C63" s="290" t="s">
        <v>343</v>
      </c>
      <c r="D63" s="284">
        <v>20000</v>
      </c>
      <c r="E63" s="277"/>
      <c r="F63" s="278"/>
      <c r="G63" s="279"/>
      <c r="H63" s="280"/>
    </row>
    <row r="64" spans="1:8" x14ac:dyDescent="0.3">
      <c r="A64" s="281"/>
      <c r="B64" s="274"/>
      <c r="C64" s="290" t="s">
        <v>344</v>
      </c>
      <c r="D64" s="284">
        <v>8000</v>
      </c>
      <c r="E64" s="277"/>
      <c r="F64" s="278"/>
      <c r="G64" s="279"/>
      <c r="H64" s="280"/>
    </row>
    <row r="65" spans="1:8" x14ac:dyDescent="0.3">
      <c r="A65" s="281"/>
      <c r="B65" s="274"/>
      <c r="C65" s="290" t="s">
        <v>173</v>
      </c>
      <c r="D65" s="284">
        <v>6000</v>
      </c>
      <c r="E65" s="277"/>
      <c r="F65" s="278"/>
      <c r="G65" s="279"/>
      <c r="H65" s="280"/>
    </row>
    <row r="66" spans="1:8" x14ac:dyDescent="0.3">
      <c r="A66" s="281"/>
      <c r="B66" s="274"/>
      <c r="C66" s="290" t="s">
        <v>345</v>
      </c>
      <c r="D66" s="284">
        <v>6000</v>
      </c>
      <c r="E66" s="277"/>
      <c r="F66" s="278"/>
      <c r="G66" s="279"/>
      <c r="H66" s="280"/>
    </row>
    <row r="67" spans="1:8" x14ac:dyDescent="0.3">
      <c r="A67" s="281"/>
      <c r="B67" s="274"/>
      <c r="C67" s="290" t="s">
        <v>166</v>
      </c>
      <c r="D67" s="284">
        <v>8000</v>
      </c>
      <c r="E67" s="277"/>
      <c r="F67" s="278"/>
      <c r="G67" s="279"/>
      <c r="H67" s="280"/>
    </row>
    <row r="68" spans="1:8" x14ac:dyDescent="0.3">
      <c r="A68" s="281"/>
      <c r="B68" s="274"/>
      <c r="C68" s="290" t="s">
        <v>346</v>
      </c>
      <c r="D68" s="284">
        <v>6000</v>
      </c>
      <c r="E68" s="277"/>
      <c r="F68" s="278"/>
      <c r="G68" s="279"/>
      <c r="H68" s="280"/>
    </row>
    <row r="69" spans="1:8" x14ac:dyDescent="0.3">
      <c r="A69" s="281"/>
      <c r="B69" s="274"/>
      <c r="C69" s="290" t="s">
        <v>169</v>
      </c>
      <c r="D69" s="284">
        <v>6000</v>
      </c>
      <c r="E69" s="277"/>
      <c r="F69" s="278"/>
      <c r="G69" s="279"/>
      <c r="H69" s="280"/>
    </row>
    <row r="70" spans="1:8" x14ac:dyDescent="0.3">
      <c r="A70" s="281"/>
      <c r="B70" s="274"/>
      <c r="C70" s="290" t="s">
        <v>186</v>
      </c>
      <c r="D70" s="284">
        <v>6000</v>
      </c>
      <c r="E70" s="277"/>
      <c r="F70" s="278"/>
      <c r="G70" s="279"/>
      <c r="H70" s="280"/>
    </row>
    <row r="71" spans="1:8" x14ac:dyDescent="0.3">
      <c r="A71" s="281"/>
      <c r="B71" s="274"/>
      <c r="C71" s="290" t="s">
        <v>347</v>
      </c>
      <c r="D71" s="284">
        <v>8000</v>
      </c>
      <c r="E71" s="277"/>
      <c r="F71" s="278"/>
      <c r="G71" s="279"/>
      <c r="H71" s="280"/>
    </row>
    <row r="72" spans="1:8" x14ac:dyDescent="0.3">
      <c r="A72" s="281"/>
      <c r="B72" s="274"/>
      <c r="C72" s="290" t="s">
        <v>348</v>
      </c>
      <c r="D72" s="284">
        <v>8000</v>
      </c>
      <c r="E72" s="277"/>
      <c r="F72" s="278"/>
      <c r="G72" s="279"/>
      <c r="H72" s="280"/>
    </row>
    <row r="73" spans="1:8" x14ac:dyDescent="0.3">
      <c r="A73" s="281"/>
      <c r="B73" s="274"/>
      <c r="C73" s="290" t="s">
        <v>154</v>
      </c>
      <c r="D73" s="284">
        <v>6000</v>
      </c>
      <c r="E73" s="277"/>
      <c r="F73" s="278"/>
      <c r="G73" s="279"/>
      <c r="H73" s="280"/>
    </row>
    <row r="74" spans="1:8" x14ac:dyDescent="0.3">
      <c r="A74" s="281"/>
      <c r="B74" s="274"/>
      <c r="C74" s="290" t="s">
        <v>349</v>
      </c>
      <c r="D74" s="284">
        <v>6000</v>
      </c>
      <c r="E74" s="277"/>
      <c r="F74" s="278"/>
      <c r="G74" s="279"/>
      <c r="H74" s="280"/>
    </row>
    <row r="75" spans="1:8" x14ac:dyDescent="0.3">
      <c r="A75" s="281"/>
      <c r="B75" s="274"/>
      <c r="C75" s="290" t="s">
        <v>350</v>
      </c>
      <c r="D75" s="284">
        <v>6000</v>
      </c>
      <c r="E75" s="277"/>
      <c r="F75" s="278"/>
      <c r="G75" s="279"/>
      <c r="H75" s="280"/>
    </row>
    <row r="76" spans="1:8" x14ac:dyDescent="0.3">
      <c r="A76" s="281"/>
      <c r="B76" s="274"/>
      <c r="C76" s="290" t="s">
        <v>351</v>
      </c>
      <c r="D76" s="284">
        <v>6000</v>
      </c>
      <c r="E76" s="277"/>
      <c r="F76" s="278"/>
      <c r="G76" s="279"/>
      <c r="H76" s="280"/>
    </row>
    <row r="77" spans="1:8" x14ac:dyDescent="0.3">
      <c r="A77" s="281"/>
      <c r="B77" s="274"/>
      <c r="C77" s="291" t="s">
        <v>352</v>
      </c>
      <c r="D77" s="284">
        <v>8000</v>
      </c>
      <c r="E77" s="277"/>
      <c r="F77" s="278"/>
      <c r="G77" s="279"/>
      <c r="H77" s="280"/>
    </row>
    <row r="78" spans="1:8" x14ac:dyDescent="0.3">
      <c r="A78" s="281"/>
      <c r="B78" s="274"/>
      <c r="C78" s="290" t="s">
        <v>353</v>
      </c>
      <c r="D78" s="284">
        <v>6000</v>
      </c>
      <c r="E78" s="277"/>
      <c r="F78" s="278"/>
      <c r="G78" s="279"/>
      <c r="H78" s="280"/>
    </row>
    <row r="79" spans="1:8" x14ac:dyDescent="0.3">
      <c r="A79" s="281"/>
      <c r="B79" s="274"/>
      <c r="C79" s="290" t="s">
        <v>354</v>
      </c>
      <c r="D79" s="284">
        <v>6000</v>
      </c>
      <c r="E79" s="277"/>
      <c r="F79" s="278"/>
      <c r="G79" s="279"/>
      <c r="H79" s="280"/>
    </row>
    <row r="80" spans="1:8" x14ac:dyDescent="0.3">
      <c r="A80" s="281"/>
      <c r="B80" s="274"/>
      <c r="C80" s="290" t="s">
        <v>355</v>
      </c>
      <c r="D80" s="284">
        <v>6000</v>
      </c>
      <c r="E80" s="277"/>
      <c r="F80" s="278"/>
      <c r="G80" s="279"/>
      <c r="H80" s="280"/>
    </row>
    <row r="81" spans="1:8" x14ac:dyDescent="0.3">
      <c r="A81" s="281"/>
      <c r="B81" s="274"/>
      <c r="C81" s="290" t="s">
        <v>171</v>
      </c>
      <c r="D81" s="284">
        <v>8000</v>
      </c>
      <c r="E81" s="277"/>
      <c r="F81" s="278"/>
      <c r="G81" s="279"/>
      <c r="H81" s="280"/>
    </row>
    <row r="82" spans="1:8" x14ac:dyDescent="0.3">
      <c r="A82" s="281"/>
      <c r="B82" s="274"/>
      <c r="C82" s="290" t="s">
        <v>356</v>
      </c>
      <c r="D82" s="284">
        <v>8000</v>
      </c>
      <c r="E82" s="277"/>
      <c r="F82" s="278"/>
      <c r="G82" s="279"/>
      <c r="H82" s="280"/>
    </row>
    <row r="83" spans="1:8" x14ac:dyDescent="0.3">
      <c r="A83" s="281"/>
      <c r="B83" s="274"/>
      <c r="C83" s="290" t="s">
        <v>357</v>
      </c>
      <c r="D83" s="284">
        <v>6000</v>
      </c>
      <c r="E83" s="277"/>
      <c r="F83" s="278"/>
      <c r="G83" s="279"/>
      <c r="H83" s="280"/>
    </row>
    <row r="84" spans="1:8" x14ac:dyDescent="0.3">
      <c r="A84" s="281"/>
      <c r="B84" s="274"/>
      <c r="C84" s="291" t="s">
        <v>358</v>
      </c>
      <c r="D84" s="284">
        <v>8000</v>
      </c>
      <c r="E84" s="277"/>
      <c r="F84" s="278"/>
      <c r="G84" s="279"/>
      <c r="H84" s="280"/>
    </row>
    <row r="85" spans="1:8" x14ac:dyDescent="0.3">
      <c r="A85" s="281"/>
      <c r="B85" s="274"/>
      <c r="C85" s="290" t="s">
        <v>359</v>
      </c>
      <c r="D85" s="284">
        <v>8000</v>
      </c>
      <c r="E85" s="277"/>
      <c r="F85" s="278"/>
      <c r="G85" s="279"/>
      <c r="H85" s="280"/>
    </row>
    <row r="86" spans="1:8" x14ac:dyDescent="0.3">
      <c r="A86" s="281"/>
      <c r="B86" s="274"/>
      <c r="C86" s="290" t="s">
        <v>360</v>
      </c>
      <c r="D86" s="284">
        <v>6000</v>
      </c>
      <c r="E86" s="277"/>
      <c r="F86" s="278"/>
      <c r="G86" s="279"/>
      <c r="H86" s="280"/>
    </row>
    <row r="87" spans="1:8" x14ac:dyDescent="0.3">
      <c r="A87" s="281"/>
      <c r="B87" s="274"/>
      <c r="C87" s="290" t="s">
        <v>361</v>
      </c>
      <c r="D87" s="284">
        <v>6000</v>
      </c>
      <c r="E87" s="277"/>
      <c r="F87" s="278"/>
      <c r="G87" s="279"/>
      <c r="H87" s="280"/>
    </row>
    <row r="88" spans="1:8" x14ac:dyDescent="0.3">
      <c r="A88" s="281"/>
      <c r="B88" s="274"/>
      <c r="C88" s="290" t="s">
        <v>362</v>
      </c>
      <c r="D88" s="284">
        <v>6000</v>
      </c>
      <c r="E88" s="277"/>
      <c r="F88" s="278"/>
      <c r="G88" s="279"/>
      <c r="H88" s="280"/>
    </row>
    <row r="89" spans="1:8" x14ac:dyDescent="0.3">
      <c r="A89" s="281"/>
      <c r="B89" s="274"/>
      <c r="C89" s="290" t="s">
        <v>363</v>
      </c>
      <c r="D89" s="284">
        <v>6000</v>
      </c>
      <c r="E89" s="277"/>
      <c r="F89" s="278"/>
      <c r="G89" s="279"/>
      <c r="H89" s="280"/>
    </row>
    <row r="90" spans="1:8" x14ac:dyDescent="0.3">
      <c r="A90" s="281"/>
      <c r="B90" s="274"/>
      <c r="C90" s="290" t="s">
        <v>364</v>
      </c>
      <c r="D90" s="284">
        <v>8000</v>
      </c>
      <c r="E90" s="277"/>
      <c r="F90" s="278"/>
      <c r="G90" s="279"/>
      <c r="H90" s="280"/>
    </row>
    <row r="91" spans="1:8" x14ac:dyDescent="0.3">
      <c r="A91" s="281"/>
      <c r="B91" s="274"/>
      <c r="C91" s="291" t="s">
        <v>365</v>
      </c>
      <c r="D91" s="284">
        <v>8000</v>
      </c>
      <c r="E91" s="277"/>
      <c r="F91" s="278"/>
      <c r="G91" s="279"/>
      <c r="H91" s="280"/>
    </row>
    <row r="92" spans="1:8" x14ac:dyDescent="0.3">
      <c r="A92" s="281"/>
      <c r="B92" s="274"/>
      <c r="C92" s="290" t="s">
        <v>187</v>
      </c>
      <c r="D92" s="284">
        <v>8000</v>
      </c>
      <c r="E92" s="277"/>
      <c r="F92" s="278"/>
      <c r="G92" s="279"/>
      <c r="H92" s="280"/>
    </row>
    <row r="93" spans="1:8" x14ac:dyDescent="0.3">
      <c r="A93" s="281"/>
      <c r="B93" s="274"/>
      <c r="C93" s="290" t="s">
        <v>366</v>
      </c>
      <c r="D93" s="284">
        <v>14000</v>
      </c>
      <c r="E93" s="277"/>
      <c r="F93" s="278"/>
      <c r="G93" s="279"/>
      <c r="H93" s="280"/>
    </row>
    <row r="94" spans="1:8" x14ac:dyDescent="0.3">
      <c r="A94" s="281"/>
      <c r="B94" s="274"/>
      <c r="C94" s="290" t="s">
        <v>367</v>
      </c>
      <c r="D94" s="284">
        <v>6000</v>
      </c>
      <c r="E94" s="277"/>
      <c r="F94" s="278"/>
      <c r="G94" s="279"/>
      <c r="H94" s="280"/>
    </row>
    <row r="95" spans="1:8" x14ac:dyDescent="0.3">
      <c r="A95" s="281"/>
      <c r="B95" s="274"/>
      <c r="C95" s="290" t="s">
        <v>368</v>
      </c>
      <c r="D95" s="284">
        <v>8000</v>
      </c>
      <c r="E95" s="277"/>
      <c r="F95" s="278"/>
      <c r="G95" s="279"/>
      <c r="H95" s="280"/>
    </row>
    <row r="96" spans="1:8" x14ac:dyDescent="0.3">
      <c r="A96" s="281"/>
      <c r="B96" s="274"/>
      <c r="C96" s="290" t="s">
        <v>369</v>
      </c>
      <c r="D96" s="284">
        <v>6000</v>
      </c>
      <c r="E96" s="277"/>
      <c r="F96" s="278"/>
      <c r="G96" s="279"/>
      <c r="H96" s="280"/>
    </row>
    <row r="97" spans="1:8" x14ac:dyDescent="0.3">
      <c r="A97" s="281"/>
      <c r="B97" s="274"/>
      <c r="C97" s="290" t="s">
        <v>175</v>
      </c>
      <c r="D97" s="284">
        <v>6000</v>
      </c>
      <c r="E97" s="277"/>
      <c r="F97" s="278"/>
      <c r="G97" s="279"/>
      <c r="H97" s="280"/>
    </row>
    <row r="98" spans="1:8" x14ac:dyDescent="0.3">
      <c r="A98" s="281"/>
      <c r="B98" s="274"/>
      <c r="C98" s="290" t="s">
        <v>370</v>
      </c>
      <c r="D98" s="284">
        <v>6000</v>
      </c>
      <c r="E98" s="277"/>
      <c r="F98" s="278"/>
      <c r="G98" s="279"/>
      <c r="H98" s="280"/>
    </row>
    <row r="99" spans="1:8" x14ac:dyDescent="0.3">
      <c r="A99" s="281"/>
      <c r="B99" s="274"/>
      <c r="C99" s="290" t="s">
        <v>371</v>
      </c>
      <c r="D99" s="284">
        <v>8000</v>
      </c>
      <c r="E99" s="277"/>
      <c r="F99" s="278"/>
      <c r="G99" s="279"/>
      <c r="H99" s="280"/>
    </row>
    <row r="100" spans="1:8" x14ac:dyDescent="0.3">
      <c r="A100" s="281"/>
      <c r="B100" s="274"/>
      <c r="C100" s="290" t="s">
        <v>372</v>
      </c>
      <c r="D100" s="284">
        <v>6000</v>
      </c>
      <c r="E100" s="277"/>
      <c r="F100" s="278"/>
      <c r="G100" s="279"/>
      <c r="H100" s="280"/>
    </row>
    <row r="101" spans="1:8" x14ac:dyDescent="0.3">
      <c r="A101" s="281"/>
      <c r="B101" s="274"/>
      <c r="C101" s="290" t="s">
        <v>161</v>
      </c>
      <c r="D101" s="284">
        <v>8000</v>
      </c>
      <c r="E101" s="277"/>
      <c r="F101" s="278"/>
      <c r="G101" s="279"/>
      <c r="H101" s="280"/>
    </row>
    <row r="102" spans="1:8" x14ac:dyDescent="0.3">
      <c r="A102" s="281"/>
      <c r="B102" s="274"/>
      <c r="C102" s="290" t="s">
        <v>373</v>
      </c>
      <c r="D102" s="284">
        <v>6000</v>
      </c>
      <c r="E102" s="277"/>
      <c r="F102" s="278"/>
      <c r="G102" s="279"/>
      <c r="H102" s="280"/>
    </row>
    <row r="103" spans="1:8" x14ac:dyDescent="0.3">
      <c r="A103" s="281"/>
      <c r="B103" s="274"/>
      <c r="C103" s="291" t="s">
        <v>374</v>
      </c>
      <c r="D103" s="284">
        <v>6000</v>
      </c>
      <c r="E103" s="277"/>
      <c r="F103" s="278"/>
      <c r="G103" s="279"/>
      <c r="H103" s="280"/>
    </row>
    <row r="104" spans="1:8" x14ac:dyDescent="0.3">
      <c r="A104" s="281"/>
      <c r="B104" s="274"/>
      <c r="C104" s="290" t="s">
        <v>375</v>
      </c>
      <c r="D104" s="284">
        <v>6000</v>
      </c>
      <c r="E104" s="277"/>
      <c r="F104" s="278"/>
      <c r="G104" s="279"/>
      <c r="H104" s="280"/>
    </row>
    <row r="105" spans="1:8" x14ac:dyDescent="0.3">
      <c r="A105" s="281"/>
      <c r="B105" s="274"/>
      <c r="C105" s="290" t="s">
        <v>376</v>
      </c>
      <c r="D105" s="284">
        <v>6000</v>
      </c>
      <c r="E105" s="277"/>
      <c r="F105" s="278"/>
      <c r="G105" s="279"/>
      <c r="H105" s="280"/>
    </row>
    <row r="106" spans="1:8" x14ac:dyDescent="0.3">
      <c r="A106" s="281"/>
      <c r="B106" s="274"/>
      <c r="C106" s="292" t="s">
        <v>377</v>
      </c>
      <c r="D106" s="284">
        <v>6000</v>
      </c>
      <c r="E106" s="277"/>
      <c r="F106" s="278"/>
      <c r="G106" s="279"/>
      <c r="H106" s="280"/>
    </row>
    <row r="107" spans="1:8" x14ac:dyDescent="0.3">
      <c r="A107" s="281"/>
      <c r="B107" s="274"/>
      <c r="C107" s="292" t="s">
        <v>378</v>
      </c>
      <c r="D107" s="284">
        <v>6000</v>
      </c>
      <c r="E107" s="277"/>
      <c r="F107" s="278"/>
      <c r="G107" s="279"/>
      <c r="H107" s="280"/>
    </row>
    <row r="108" spans="1:8" x14ac:dyDescent="0.3">
      <c r="A108" s="281"/>
      <c r="B108" s="274"/>
      <c r="C108" s="292" t="s">
        <v>379</v>
      </c>
      <c r="D108" s="284">
        <v>6000</v>
      </c>
      <c r="E108" s="277"/>
      <c r="F108" s="278"/>
      <c r="G108" s="279"/>
      <c r="H108" s="280"/>
    </row>
    <row r="109" spans="1:8" x14ac:dyDescent="0.3">
      <c r="A109" s="281"/>
      <c r="B109" s="274"/>
      <c r="C109" s="291" t="s">
        <v>380</v>
      </c>
      <c r="D109" s="284">
        <v>8000</v>
      </c>
      <c r="E109" s="277"/>
      <c r="F109" s="278"/>
      <c r="G109" s="279"/>
      <c r="H109" s="280"/>
    </row>
    <row r="110" spans="1:8" x14ac:dyDescent="0.3">
      <c r="A110" s="281"/>
      <c r="B110" s="274"/>
      <c r="C110" s="290" t="s">
        <v>381</v>
      </c>
      <c r="D110" s="284">
        <v>6000</v>
      </c>
      <c r="E110" s="277"/>
      <c r="F110" s="278"/>
      <c r="G110" s="279"/>
      <c r="H110" s="280"/>
    </row>
    <row r="111" spans="1:8" x14ac:dyDescent="0.3">
      <c r="A111" s="281"/>
      <c r="B111" s="274"/>
      <c r="C111" s="290" t="s">
        <v>382</v>
      </c>
      <c r="D111" s="284">
        <v>8000</v>
      </c>
      <c r="E111" s="277"/>
      <c r="F111" s="278"/>
      <c r="G111" s="279"/>
      <c r="H111" s="280"/>
    </row>
    <row r="112" spans="1:8" x14ac:dyDescent="0.3">
      <c r="A112" s="281"/>
      <c r="B112" s="274"/>
      <c r="C112" s="290" t="s">
        <v>383</v>
      </c>
      <c r="D112" s="284">
        <v>8000</v>
      </c>
      <c r="E112" s="277"/>
      <c r="F112" s="278"/>
      <c r="G112" s="279"/>
      <c r="H112" s="280"/>
    </row>
    <row r="113" spans="1:8" x14ac:dyDescent="0.3">
      <c r="A113" s="281"/>
      <c r="B113" s="274"/>
      <c r="C113" s="290" t="s">
        <v>384</v>
      </c>
      <c r="D113" s="284">
        <v>6000</v>
      </c>
      <c r="E113" s="277"/>
      <c r="F113" s="278"/>
      <c r="G113" s="279"/>
      <c r="H113" s="280"/>
    </row>
    <row r="114" spans="1:8" x14ac:dyDescent="0.3">
      <c r="A114" s="281"/>
      <c r="B114" s="274"/>
      <c r="C114" s="290" t="s">
        <v>385</v>
      </c>
      <c r="D114" s="284">
        <v>6000</v>
      </c>
      <c r="E114" s="277"/>
      <c r="F114" s="278"/>
      <c r="G114" s="279"/>
      <c r="H114" s="280"/>
    </row>
    <row r="115" spans="1:8" x14ac:dyDescent="0.3">
      <c r="A115" s="281"/>
      <c r="B115" s="274"/>
      <c r="C115" s="290" t="s">
        <v>386</v>
      </c>
      <c r="D115" s="284">
        <v>8000</v>
      </c>
      <c r="E115" s="277"/>
      <c r="F115" s="278"/>
      <c r="G115" s="279"/>
      <c r="H115" s="280"/>
    </row>
    <row r="116" spans="1:8" x14ac:dyDescent="0.3">
      <c r="A116" s="281"/>
      <c r="B116" s="274"/>
      <c r="C116" s="290" t="s">
        <v>387</v>
      </c>
      <c r="D116" s="284">
        <v>6000</v>
      </c>
      <c r="E116" s="277"/>
      <c r="F116" s="278"/>
      <c r="G116" s="279"/>
      <c r="H116" s="280"/>
    </row>
    <row r="117" spans="1:8" x14ac:dyDescent="0.3">
      <c r="A117" s="281"/>
      <c r="B117" s="274"/>
      <c r="C117" s="290" t="s">
        <v>388</v>
      </c>
      <c r="D117" s="284">
        <v>20000</v>
      </c>
      <c r="E117" s="277"/>
      <c r="F117" s="278"/>
      <c r="G117" s="279"/>
      <c r="H117" s="280"/>
    </row>
    <row r="118" spans="1:8" x14ac:dyDescent="0.3">
      <c r="A118" s="281"/>
      <c r="B118" s="274"/>
      <c r="C118" s="290" t="s">
        <v>184</v>
      </c>
      <c r="D118" s="284">
        <v>8000</v>
      </c>
      <c r="E118" s="277"/>
      <c r="F118" s="278"/>
      <c r="G118" s="279"/>
      <c r="H118" s="280"/>
    </row>
    <row r="119" spans="1:8" x14ac:dyDescent="0.3">
      <c r="A119" s="281"/>
      <c r="B119" s="274"/>
      <c r="C119" s="291" t="s">
        <v>389</v>
      </c>
      <c r="D119" s="284">
        <v>6000</v>
      </c>
      <c r="E119" s="277"/>
      <c r="F119" s="278"/>
      <c r="G119" s="279"/>
      <c r="H119" s="280"/>
    </row>
    <row r="120" spans="1:8" x14ac:dyDescent="0.3">
      <c r="A120" s="281"/>
      <c r="B120" s="274"/>
      <c r="C120" s="293" t="s">
        <v>390</v>
      </c>
      <c r="D120" s="284">
        <v>6000</v>
      </c>
      <c r="E120" s="277"/>
      <c r="F120" s="278"/>
      <c r="G120" s="279"/>
      <c r="H120" s="280"/>
    </row>
    <row r="121" spans="1:8" x14ac:dyDescent="0.3">
      <c r="A121" s="281"/>
      <c r="B121" s="274"/>
      <c r="C121" s="290" t="s">
        <v>391</v>
      </c>
      <c r="D121" s="284">
        <v>14000</v>
      </c>
      <c r="E121" s="277"/>
      <c r="F121" s="278"/>
      <c r="G121" s="279"/>
      <c r="H121" s="280"/>
    </row>
    <row r="122" spans="1:8" x14ac:dyDescent="0.3">
      <c r="A122" s="281"/>
      <c r="B122" s="274"/>
      <c r="C122" s="290" t="s">
        <v>392</v>
      </c>
      <c r="D122" s="284">
        <v>14000</v>
      </c>
      <c r="E122" s="277"/>
      <c r="F122" s="278"/>
      <c r="G122" s="279"/>
      <c r="H122" s="280"/>
    </row>
    <row r="123" spans="1:8" x14ac:dyDescent="0.3">
      <c r="A123" s="281"/>
      <c r="B123" s="274"/>
      <c r="C123" s="291" t="s">
        <v>393</v>
      </c>
      <c r="D123" s="284">
        <v>6000</v>
      </c>
      <c r="E123" s="277"/>
      <c r="F123" s="278"/>
      <c r="G123" s="279"/>
      <c r="H123" s="280"/>
    </row>
    <row r="124" spans="1:8" x14ac:dyDescent="0.3">
      <c r="A124" s="281"/>
      <c r="B124" s="274"/>
      <c r="C124" s="293" t="s">
        <v>394</v>
      </c>
      <c r="D124" s="284">
        <v>6000</v>
      </c>
      <c r="E124" s="277"/>
      <c r="F124" s="278"/>
      <c r="G124" s="279"/>
      <c r="H124" s="280"/>
    </row>
    <row r="125" spans="1:8" x14ac:dyDescent="0.3">
      <c r="A125" s="281"/>
      <c r="B125" s="274"/>
      <c r="C125" s="291" t="s">
        <v>395</v>
      </c>
      <c r="D125" s="284">
        <v>6000</v>
      </c>
      <c r="E125" s="277"/>
      <c r="F125" s="278"/>
      <c r="G125" s="279"/>
      <c r="H125" s="280"/>
    </row>
    <row r="126" spans="1:8" x14ac:dyDescent="0.3">
      <c r="A126" s="281"/>
      <c r="B126" s="274"/>
      <c r="C126" s="294" t="s">
        <v>396</v>
      </c>
      <c r="D126" s="284">
        <v>8000</v>
      </c>
      <c r="E126" s="277"/>
      <c r="F126" s="278"/>
      <c r="G126" s="279"/>
      <c r="H126" s="280"/>
    </row>
    <row r="127" spans="1:8" x14ac:dyDescent="0.3">
      <c r="A127" s="281"/>
      <c r="B127" s="274"/>
      <c r="C127" s="290" t="s">
        <v>397</v>
      </c>
      <c r="D127" s="284">
        <v>6000</v>
      </c>
      <c r="E127" s="277"/>
      <c r="F127" s="278"/>
      <c r="G127" s="279"/>
      <c r="H127" s="280"/>
    </row>
    <row r="128" spans="1:8" x14ac:dyDescent="0.3">
      <c r="A128" s="281"/>
      <c r="B128" s="274"/>
      <c r="C128" s="290" t="s">
        <v>157</v>
      </c>
      <c r="D128" s="284">
        <v>8000</v>
      </c>
      <c r="E128" s="277"/>
      <c r="F128" s="278"/>
      <c r="G128" s="279"/>
      <c r="H128" s="280"/>
    </row>
    <row r="129" spans="1:8" x14ac:dyDescent="0.3">
      <c r="A129" s="281"/>
      <c r="B129" s="274"/>
      <c r="C129" s="292" t="s">
        <v>398</v>
      </c>
      <c r="D129" s="284">
        <v>6000</v>
      </c>
      <c r="E129" s="277"/>
      <c r="F129" s="278"/>
      <c r="G129" s="279"/>
      <c r="H129" s="280"/>
    </row>
    <row r="130" spans="1:8" x14ac:dyDescent="0.3">
      <c r="A130" s="281"/>
      <c r="B130" s="274"/>
      <c r="C130" s="291" t="s">
        <v>399</v>
      </c>
      <c r="D130" s="284">
        <v>6000</v>
      </c>
      <c r="E130" s="277"/>
      <c r="F130" s="278"/>
      <c r="G130" s="279"/>
      <c r="H130" s="280"/>
    </row>
    <row r="131" spans="1:8" x14ac:dyDescent="0.3">
      <c r="A131" s="281"/>
      <c r="B131" s="274"/>
      <c r="C131" s="290" t="s">
        <v>172</v>
      </c>
      <c r="D131" s="284">
        <v>6000</v>
      </c>
      <c r="E131" s="277"/>
      <c r="F131" s="278"/>
      <c r="G131" s="279"/>
      <c r="H131" s="280"/>
    </row>
    <row r="132" spans="1:8" x14ac:dyDescent="0.3">
      <c r="A132" s="281"/>
      <c r="B132" s="274"/>
      <c r="C132" s="293" t="s">
        <v>400</v>
      </c>
      <c r="D132" s="284">
        <v>6000</v>
      </c>
      <c r="E132" s="277"/>
      <c r="F132" s="278"/>
      <c r="G132" s="279"/>
      <c r="H132" s="280"/>
    </row>
    <row r="133" spans="1:8" x14ac:dyDescent="0.3">
      <c r="A133" s="281"/>
      <c r="B133" s="274"/>
      <c r="C133" s="290" t="s">
        <v>401</v>
      </c>
      <c r="D133" s="284">
        <v>8000</v>
      </c>
      <c r="E133" s="277"/>
      <c r="F133" s="278"/>
      <c r="G133" s="279"/>
      <c r="H133" s="280"/>
    </row>
    <row r="134" spans="1:8" x14ac:dyDescent="0.3">
      <c r="A134" s="281"/>
      <c r="B134" s="274"/>
      <c r="C134" s="290" t="s">
        <v>402</v>
      </c>
      <c r="D134" s="284">
        <v>6000</v>
      </c>
      <c r="E134" s="277"/>
      <c r="F134" s="278"/>
      <c r="G134" s="279"/>
      <c r="H134" s="280"/>
    </row>
    <row r="135" spans="1:8" x14ac:dyDescent="0.3">
      <c r="A135" s="281"/>
      <c r="B135" s="274"/>
      <c r="C135" s="290" t="s">
        <v>403</v>
      </c>
      <c r="D135" s="284">
        <v>6000</v>
      </c>
      <c r="E135" s="277"/>
      <c r="F135" s="278"/>
      <c r="G135" s="279"/>
      <c r="H135" s="280"/>
    </row>
    <row r="136" spans="1:8" x14ac:dyDescent="0.3">
      <c r="A136" s="281"/>
      <c r="B136" s="274"/>
      <c r="C136" s="290" t="s">
        <v>404</v>
      </c>
      <c r="D136" s="284">
        <v>8000</v>
      </c>
      <c r="E136" s="277"/>
      <c r="F136" s="278"/>
      <c r="G136" s="279"/>
      <c r="H136" s="280"/>
    </row>
    <row r="137" spans="1:8" x14ac:dyDescent="0.3">
      <c r="A137" s="281"/>
      <c r="B137" s="274"/>
      <c r="C137" s="290" t="s">
        <v>405</v>
      </c>
      <c r="D137" s="284">
        <v>14000</v>
      </c>
      <c r="E137" s="277"/>
      <c r="F137" s="278"/>
      <c r="G137" s="279"/>
      <c r="H137" s="280"/>
    </row>
    <row r="138" spans="1:8" x14ac:dyDescent="0.3">
      <c r="A138" s="281"/>
      <c r="B138" s="274"/>
      <c r="C138" s="290" t="s">
        <v>406</v>
      </c>
      <c r="D138" s="284">
        <v>6000</v>
      </c>
      <c r="E138" s="277"/>
      <c r="F138" s="278"/>
      <c r="G138" s="279"/>
      <c r="H138" s="280"/>
    </row>
    <row r="139" spans="1:8" x14ac:dyDescent="0.3">
      <c r="A139" s="281"/>
      <c r="B139" s="274"/>
      <c r="C139" s="290" t="s">
        <v>407</v>
      </c>
      <c r="D139" s="284">
        <v>6000</v>
      </c>
      <c r="E139" s="277"/>
      <c r="F139" s="278"/>
      <c r="G139" s="279"/>
      <c r="H139" s="280"/>
    </row>
    <row r="140" spans="1:8" x14ac:dyDescent="0.3">
      <c r="A140" s="281"/>
      <c r="B140" s="274"/>
      <c r="C140" s="290" t="s">
        <v>159</v>
      </c>
      <c r="D140" s="284">
        <v>14000</v>
      </c>
      <c r="E140" s="277"/>
      <c r="F140" s="278"/>
      <c r="G140" s="279"/>
      <c r="H140" s="280"/>
    </row>
    <row r="141" spans="1:8" x14ac:dyDescent="0.3">
      <c r="A141" s="281"/>
      <c r="B141" s="274"/>
      <c r="C141" s="290" t="s">
        <v>408</v>
      </c>
      <c r="D141" s="284">
        <v>6000</v>
      </c>
      <c r="E141" s="277"/>
      <c r="F141" s="278"/>
      <c r="G141" s="279"/>
      <c r="H141" s="280"/>
    </row>
    <row r="142" spans="1:8" x14ac:dyDescent="0.3">
      <c r="A142" s="281"/>
      <c r="B142" s="274"/>
      <c r="C142" s="291" t="s">
        <v>409</v>
      </c>
      <c r="D142" s="284">
        <v>14000</v>
      </c>
      <c r="E142" s="277"/>
      <c r="F142" s="278"/>
      <c r="G142" s="279"/>
      <c r="H142" s="280"/>
    </row>
    <row r="143" spans="1:8" x14ac:dyDescent="0.3">
      <c r="A143" s="281"/>
      <c r="B143" s="274"/>
      <c r="C143" s="290" t="s">
        <v>410</v>
      </c>
      <c r="D143" s="284">
        <v>8000</v>
      </c>
      <c r="E143" s="277"/>
      <c r="F143" s="278"/>
      <c r="G143" s="279"/>
      <c r="H143" s="280"/>
    </row>
    <row r="144" spans="1:8" x14ac:dyDescent="0.3">
      <c r="A144" s="281"/>
      <c r="B144" s="274"/>
      <c r="C144" s="290" t="s">
        <v>411</v>
      </c>
      <c r="D144" s="284">
        <v>6000</v>
      </c>
      <c r="E144" s="277"/>
      <c r="F144" s="278"/>
      <c r="G144" s="279"/>
      <c r="H144" s="280"/>
    </row>
    <row r="145" spans="1:8" x14ac:dyDescent="0.3">
      <c r="A145" s="281"/>
      <c r="B145" s="274"/>
      <c r="C145" s="290" t="s">
        <v>412</v>
      </c>
      <c r="D145" s="284">
        <v>8000</v>
      </c>
      <c r="E145" s="277"/>
      <c r="F145" s="278"/>
      <c r="G145" s="279"/>
      <c r="H145" s="280"/>
    </row>
    <row r="146" spans="1:8" x14ac:dyDescent="0.3">
      <c r="A146" s="281"/>
      <c r="B146" s="274"/>
      <c r="C146" s="290" t="s">
        <v>413</v>
      </c>
      <c r="D146" s="284">
        <v>6000</v>
      </c>
      <c r="E146" s="277"/>
      <c r="F146" s="278"/>
      <c r="G146" s="279"/>
      <c r="H146" s="280"/>
    </row>
    <row r="147" spans="1:8" x14ac:dyDescent="0.3">
      <c r="A147" s="281"/>
      <c r="B147" s="274"/>
      <c r="C147" s="290" t="s">
        <v>414</v>
      </c>
      <c r="D147" s="284">
        <v>6000</v>
      </c>
      <c r="E147" s="277"/>
      <c r="F147" s="278"/>
      <c r="G147" s="279"/>
      <c r="H147" s="280"/>
    </row>
    <row r="148" spans="1:8" x14ac:dyDescent="0.3">
      <c r="A148" s="281"/>
      <c r="B148" s="274"/>
      <c r="C148" s="290" t="s">
        <v>415</v>
      </c>
      <c r="D148" s="284">
        <v>6000</v>
      </c>
      <c r="E148" s="277"/>
      <c r="F148" s="278"/>
      <c r="G148" s="279"/>
      <c r="H148" s="280"/>
    </row>
    <row r="149" spans="1:8" x14ac:dyDescent="0.3">
      <c r="A149" s="281"/>
      <c r="B149" s="274"/>
      <c r="C149" s="290" t="s">
        <v>416</v>
      </c>
      <c r="D149" s="284">
        <v>8000</v>
      </c>
      <c r="E149" s="277"/>
      <c r="F149" s="278"/>
      <c r="G149" s="279"/>
      <c r="H149" s="280"/>
    </row>
    <row r="150" spans="1:8" x14ac:dyDescent="0.3">
      <c r="A150" s="281"/>
      <c r="B150" s="274"/>
      <c r="C150" s="291" t="s">
        <v>417</v>
      </c>
      <c r="D150" s="284">
        <v>6000</v>
      </c>
      <c r="E150" s="277"/>
      <c r="F150" s="278"/>
      <c r="G150" s="279"/>
      <c r="H150" s="280"/>
    </row>
    <row r="151" spans="1:8" x14ac:dyDescent="0.3">
      <c r="A151" s="281"/>
      <c r="B151" s="274"/>
      <c r="C151" s="290" t="s">
        <v>418</v>
      </c>
      <c r="D151" s="284">
        <v>6000</v>
      </c>
      <c r="E151" s="277"/>
      <c r="F151" s="278"/>
      <c r="G151" s="279"/>
      <c r="H151" s="280"/>
    </row>
    <row r="152" spans="1:8" x14ac:dyDescent="0.3">
      <c r="A152" s="281"/>
      <c r="B152" s="274"/>
      <c r="C152" s="290" t="s">
        <v>419</v>
      </c>
      <c r="D152" s="284">
        <v>6000</v>
      </c>
      <c r="E152" s="277"/>
      <c r="F152" s="278"/>
      <c r="G152" s="279"/>
      <c r="H152" s="280"/>
    </row>
    <row r="153" spans="1:8" x14ac:dyDescent="0.3">
      <c r="A153" s="281"/>
      <c r="B153" s="274"/>
      <c r="C153" s="290" t="s">
        <v>420</v>
      </c>
      <c r="D153" s="284">
        <v>6000</v>
      </c>
      <c r="E153" s="277"/>
      <c r="F153" s="278"/>
      <c r="G153" s="279"/>
      <c r="H153" s="280"/>
    </row>
    <row r="154" spans="1:8" x14ac:dyDescent="0.3">
      <c r="A154" s="281"/>
      <c r="B154" s="274"/>
      <c r="C154" s="290" t="s">
        <v>421</v>
      </c>
      <c r="D154" s="284">
        <v>8000</v>
      </c>
      <c r="E154" s="277"/>
      <c r="F154" s="278"/>
      <c r="G154" s="279"/>
      <c r="H154" s="280"/>
    </row>
    <row r="155" spans="1:8" x14ac:dyDescent="0.3">
      <c r="A155" s="281"/>
      <c r="B155" s="274"/>
      <c r="C155" s="290" t="s">
        <v>422</v>
      </c>
      <c r="D155" s="284">
        <v>8000</v>
      </c>
      <c r="E155" s="277"/>
      <c r="F155" s="278"/>
      <c r="G155" s="279"/>
      <c r="H155" s="280"/>
    </row>
    <row r="156" spans="1:8" x14ac:dyDescent="0.3">
      <c r="A156" s="281"/>
      <c r="B156" s="274"/>
      <c r="C156" s="290" t="s">
        <v>423</v>
      </c>
      <c r="D156" s="284">
        <v>6000</v>
      </c>
      <c r="E156" s="277"/>
      <c r="F156" s="278"/>
      <c r="G156" s="279"/>
      <c r="H156" s="280"/>
    </row>
    <row r="157" spans="1:8" x14ac:dyDescent="0.3">
      <c r="A157" s="281"/>
      <c r="B157" s="274"/>
      <c r="C157" s="290" t="s">
        <v>424</v>
      </c>
      <c r="D157" s="284">
        <v>6000</v>
      </c>
      <c r="E157" s="277"/>
      <c r="F157" s="278"/>
      <c r="G157" s="279"/>
      <c r="H157" s="280"/>
    </row>
    <row r="158" spans="1:8" x14ac:dyDescent="0.3">
      <c r="A158" s="281"/>
      <c r="B158" s="274"/>
      <c r="C158" s="290" t="s">
        <v>425</v>
      </c>
      <c r="D158" s="284">
        <v>6000</v>
      </c>
      <c r="E158" s="277"/>
      <c r="F158" s="278"/>
      <c r="G158" s="279"/>
      <c r="H158" s="280"/>
    </row>
    <row r="159" spans="1:8" x14ac:dyDescent="0.3">
      <c r="A159" s="281"/>
      <c r="B159" s="274"/>
      <c r="C159" s="290" t="s">
        <v>426</v>
      </c>
      <c r="D159" s="284">
        <v>6000</v>
      </c>
      <c r="E159" s="277"/>
      <c r="F159" s="278"/>
      <c r="G159" s="279"/>
      <c r="H159" s="280"/>
    </row>
    <row r="160" spans="1:8" x14ac:dyDescent="0.3">
      <c r="A160" s="281"/>
      <c r="B160" s="274"/>
      <c r="C160" s="290" t="s">
        <v>427</v>
      </c>
      <c r="D160" s="284">
        <v>8000</v>
      </c>
      <c r="E160" s="277"/>
      <c r="F160" s="278"/>
      <c r="G160" s="279"/>
      <c r="H160" s="280"/>
    </row>
    <row r="161" spans="1:8" x14ac:dyDescent="0.3">
      <c r="A161" s="281"/>
      <c r="B161" s="274"/>
      <c r="C161" s="291" t="s">
        <v>428</v>
      </c>
      <c r="D161" s="284">
        <v>8000</v>
      </c>
      <c r="E161" s="277"/>
      <c r="F161" s="278"/>
      <c r="G161" s="279"/>
      <c r="H161" s="280"/>
    </row>
    <row r="162" spans="1:8" x14ac:dyDescent="0.3">
      <c r="A162" s="281"/>
      <c r="B162" s="274"/>
      <c r="C162" s="291" t="s">
        <v>180</v>
      </c>
      <c r="D162" s="284">
        <v>6000</v>
      </c>
      <c r="E162" s="277"/>
      <c r="F162" s="278"/>
      <c r="G162" s="279"/>
      <c r="H162" s="280"/>
    </row>
    <row r="163" spans="1:8" x14ac:dyDescent="0.3">
      <c r="A163" s="281"/>
      <c r="B163" s="274"/>
      <c r="C163" s="290" t="s">
        <v>429</v>
      </c>
      <c r="D163" s="284">
        <v>6000</v>
      </c>
      <c r="E163" s="277"/>
      <c r="F163" s="278"/>
      <c r="G163" s="279"/>
      <c r="H163" s="280"/>
    </row>
    <row r="164" spans="1:8" x14ac:dyDescent="0.3">
      <c r="A164" s="281"/>
      <c r="B164" s="274"/>
      <c r="C164" s="290" t="s">
        <v>430</v>
      </c>
      <c r="D164" s="284">
        <v>8000</v>
      </c>
      <c r="E164" s="277"/>
      <c r="F164" s="278"/>
      <c r="G164" s="279"/>
      <c r="H164" s="280"/>
    </row>
    <row r="165" spans="1:8" x14ac:dyDescent="0.3">
      <c r="A165" s="281"/>
      <c r="B165" s="274"/>
      <c r="C165" s="290" t="s">
        <v>431</v>
      </c>
      <c r="D165" s="284">
        <v>8000</v>
      </c>
      <c r="E165" s="277"/>
      <c r="F165" s="278"/>
      <c r="G165" s="279"/>
      <c r="H165" s="280"/>
    </row>
    <row r="166" spans="1:8" x14ac:dyDescent="0.3">
      <c r="A166" s="281"/>
      <c r="B166" s="274"/>
      <c r="C166" s="290" t="s">
        <v>432</v>
      </c>
      <c r="D166" s="284">
        <v>6000</v>
      </c>
      <c r="E166" s="277"/>
      <c r="F166" s="278"/>
      <c r="G166" s="279"/>
      <c r="H166" s="280"/>
    </row>
    <row r="167" spans="1:8" x14ac:dyDescent="0.3">
      <c r="A167" s="281"/>
      <c r="B167" s="274"/>
      <c r="C167" s="294" t="s">
        <v>433</v>
      </c>
      <c r="D167" s="284">
        <v>8000</v>
      </c>
      <c r="E167" s="277"/>
      <c r="F167" s="278"/>
      <c r="G167" s="279"/>
      <c r="H167" s="280"/>
    </row>
    <row r="168" spans="1:8" x14ac:dyDescent="0.3">
      <c r="A168" s="281"/>
      <c r="B168" s="274"/>
      <c r="C168" s="290" t="s">
        <v>434</v>
      </c>
      <c r="D168" s="284">
        <v>14000</v>
      </c>
      <c r="E168" s="277"/>
      <c r="F168" s="278"/>
      <c r="G168" s="279"/>
      <c r="H168" s="280"/>
    </row>
    <row r="169" spans="1:8" x14ac:dyDescent="0.3">
      <c r="A169" s="281"/>
      <c r="B169" s="274"/>
      <c r="C169" s="291" t="s">
        <v>435</v>
      </c>
      <c r="D169" s="284">
        <v>8000</v>
      </c>
      <c r="E169" s="277"/>
      <c r="F169" s="278"/>
      <c r="G169" s="279"/>
      <c r="H169" s="280"/>
    </row>
    <row r="170" spans="1:8" x14ac:dyDescent="0.3">
      <c r="A170" s="281"/>
      <c r="B170" s="274"/>
      <c r="C170" s="290" t="s">
        <v>436</v>
      </c>
      <c r="D170" s="284">
        <v>8000</v>
      </c>
      <c r="E170" s="277"/>
      <c r="F170" s="278"/>
      <c r="G170" s="279"/>
      <c r="H170" s="280"/>
    </row>
    <row r="171" spans="1:8" x14ac:dyDescent="0.3">
      <c r="A171" s="281"/>
      <c r="B171" s="274"/>
      <c r="C171" s="290" t="s">
        <v>437</v>
      </c>
      <c r="D171" s="284">
        <v>6000</v>
      </c>
      <c r="E171" s="277"/>
      <c r="F171" s="278"/>
      <c r="G171" s="279"/>
      <c r="H171" s="280"/>
    </row>
    <row r="172" spans="1:8" x14ac:dyDescent="0.3">
      <c r="A172" s="281"/>
      <c r="B172" s="274"/>
      <c r="C172" s="290" t="s">
        <v>438</v>
      </c>
      <c r="D172" s="284">
        <v>6000</v>
      </c>
      <c r="E172" s="277"/>
      <c r="F172" s="278"/>
      <c r="G172" s="279"/>
      <c r="H172" s="280"/>
    </row>
    <row r="173" spans="1:8" x14ac:dyDescent="0.3">
      <c r="A173" s="281"/>
      <c r="B173" s="274"/>
      <c r="C173" s="290" t="s">
        <v>439</v>
      </c>
      <c r="D173" s="284">
        <v>6000</v>
      </c>
      <c r="E173" s="277"/>
      <c r="F173" s="278"/>
      <c r="G173" s="279"/>
      <c r="H173" s="280"/>
    </row>
    <row r="174" spans="1:8" x14ac:dyDescent="0.3">
      <c r="A174" s="281"/>
      <c r="B174" s="274"/>
      <c r="C174" s="290" t="s">
        <v>355</v>
      </c>
      <c r="D174" s="284">
        <v>6000</v>
      </c>
      <c r="E174" s="277"/>
      <c r="F174" s="278"/>
      <c r="G174" s="279"/>
      <c r="H174" s="280"/>
    </row>
    <row r="175" spans="1:8" x14ac:dyDescent="0.3">
      <c r="A175" s="281"/>
      <c r="B175" s="274"/>
      <c r="C175" s="290" t="s">
        <v>440</v>
      </c>
      <c r="D175" s="284">
        <v>8000</v>
      </c>
      <c r="E175" s="277"/>
      <c r="F175" s="278"/>
      <c r="G175" s="279"/>
      <c r="H175" s="280"/>
    </row>
    <row r="176" spans="1:8" x14ac:dyDescent="0.3">
      <c r="A176" s="281"/>
      <c r="B176" s="274"/>
      <c r="C176" s="290" t="s">
        <v>441</v>
      </c>
      <c r="D176" s="284">
        <v>8000</v>
      </c>
      <c r="E176" s="277"/>
      <c r="F176" s="278"/>
      <c r="G176" s="279"/>
      <c r="H176" s="280"/>
    </row>
    <row r="177" spans="1:8" x14ac:dyDescent="0.3">
      <c r="A177" s="281"/>
      <c r="B177" s="274"/>
      <c r="C177" s="290" t="s">
        <v>442</v>
      </c>
      <c r="D177" s="284">
        <v>14000</v>
      </c>
      <c r="E177" s="277"/>
      <c r="F177" s="278"/>
      <c r="G177" s="279"/>
      <c r="H177" s="280"/>
    </row>
    <row r="178" spans="1:8" x14ac:dyDescent="0.3">
      <c r="A178" s="281"/>
      <c r="B178" s="274"/>
      <c r="C178" s="290" t="s">
        <v>443</v>
      </c>
      <c r="D178" s="284">
        <v>20000</v>
      </c>
      <c r="E178" s="277"/>
      <c r="F178" s="278"/>
      <c r="G178" s="279"/>
      <c r="H178" s="280"/>
    </row>
    <row r="179" spans="1:8" x14ac:dyDescent="0.3">
      <c r="A179" s="281"/>
      <c r="B179" s="274"/>
      <c r="C179" s="291" t="s">
        <v>444</v>
      </c>
      <c r="D179" s="284">
        <v>6000</v>
      </c>
      <c r="E179" s="277"/>
      <c r="F179" s="278"/>
      <c r="G179" s="279"/>
      <c r="H179" s="280"/>
    </row>
    <row r="180" spans="1:8" x14ac:dyDescent="0.3">
      <c r="A180" s="281"/>
      <c r="B180" s="274"/>
      <c r="C180" s="291" t="s">
        <v>445</v>
      </c>
      <c r="D180" s="284">
        <v>6000</v>
      </c>
      <c r="E180" s="277"/>
      <c r="F180" s="278"/>
      <c r="G180" s="279"/>
      <c r="H180" s="280"/>
    </row>
    <row r="181" spans="1:8" x14ac:dyDescent="0.3">
      <c r="A181" s="281"/>
      <c r="B181" s="274"/>
      <c r="C181" s="290" t="s">
        <v>177</v>
      </c>
      <c r="D181" s="284">
        <v>14000</v>
      </c>
      <c r="E181" s="277"/>
      <c r="F181" s="278"/>
      <c r="G181" s="279"/>
      <c r="H181" s="280"/>
    </row>
    <row r="182" spans="1:8" x14ac:dyDescent="0.3">
      <c r="A182" s="281"/>
      <c r="B182" s="274"/>
      <c r="C182" s="291" t="s">
        <v>446</v>
      </c>
      <c r="D182" s="284">
        <v>6000</v>
      </c>
      <c r="E182" s="277"/>
      <c r="F182" s="278"/>
      <c r="G182" s="279"/>
      <c r="H182" s="280"/>
    </row>
    <row r="183" spans="1:8" x14ac:dyDescent="0.3">
      <c r="A183" s="281"/>
      <c r="B183" s="274"/>
      <c r="C183" s="290" t="s">
        <v>447</v>
      </c>
      <c r="D183" s="284">
        <v>6000</v>
      </c>
      <c r="E183" s="277"/>
      <c r="F183" s="278"/>
      <c r="G183" s="279"/>
      <c r="H183" s="280"/>
    </row>
    <row r="184" spans="1:8" x14ac:dyDescent="0.3">
      <c r="A184" s="281"/>
      <c r="B184" s="274"/>
      <c r="C184" s="290" t="s">
        <v>168</v>
      </c>
      <c r="D184" s="284">
        <v>8000</v>
      </c>
      <c r="E184" s="277"/>
      <c r="F184" s="278"/>
      <c r="G184" s="279"/>
      <c r="H184" s="280"/>
    </row>
    <row r="185" spans="1:8" x14ac:dyDescent="0.3">
      <c r="A185" s="281"/>
      <c r="B185" s="274"/>
      <c r="C185" s="290" t="s">
        <v>348</v>
      </c>
      <c r="D185" s="284">
        <v>6000</v>
      </c>
      <c r="E185" s="277"/>
      <c r="F185" s="278"/>
      <c r="G185" s="279"/>
      <c r="H185" s="280"/>
    </row>
    <row r="186" spans="1:8" x14ac:dyDescent="0.3">
      <c r="A186" s="281"/>
      <c r="B186" s="274"/>
      <c r="C186" s="290" t="s">
        <v>448</v>
      </c>
      <c r="D186" s="284">
        <v>6000</v>
      </c>
      <c r="E186" s="277"/>
      <c r="F186" s="278"/>
      <c r="G186" s="279"/>
      <c r="H186" s="280"/>
    </row>
    <row r="187" spans="1:8" x14ac:dyDescent="0.3">
      <c r="A187" s="281"/>
      <c r="B187" s="274"/>
      <c r="C187" s="290" t="s">
        <v>449</v>
      </c>
      <c r="D187" s="284">
        <v>6000</v>
      </c>
      <c r="E187" s="277"/>
      <c r="F187" s="278"/>
      <c r="G187" s="279"/>
      <c r="H187" s="280"/>
    </row>
    <row r="188" spans="1:8" x14ac:dyDescent="0.3">
      <c r="A188" s="281"/>
      <c r="B188" s="274"/>
      <c r="C188" s="291" t="s">
        <v>450</v>
      </c>
      <c r="D188" s="284">
        <v>6000</v>
      </c>
      <c r="E188" s="277"/>
      <c r="F188" s="278"/>
      <c r="G188" s="279"/>
      <c r="H188" s="280"/>
    </row>
    <row r="189" spans="1:8" x14ac:dyDescent="0.3">
      <c r="A189" s="281"/>
      <c r="B189" s="274"/>
      <c r="C189" s="290" t="s">
        <v>451</v>
      </c>
      <c r="D189" s="284">
        <v>6000</v>
      </c>
      <c r="E189" s="277"/>
      <c r="F189" s="278"/>
      <c r="G189" s="279"/>
      <c r="H189" s="280"/>
    </row>
    <row r="190" spans="1:8" x14ac:dyDescent="0.3">
      <c r="A190" s="281"/>
      <c r="B190" s="274"/>
      <c r="C190" s="290" t="s">
        <v>155</v>
      </c>
      <c r="D190" s="284">
        <v>8000</v>
      </c>
      <c r="E190" s="277"/>
      <c r="F190" s="278"/>
      <c r="G190" s="279"/>
      <c r="H190" s="280"/>
    </row>
    <row r="191" spans="1:8" x14ac:dyDescent="0.3">
      <c r="A191" s="281"/>
      <c r="B191" s="274"/>
      <c r="C191" s="295" t="s">
        <v>452</v>
      </c>
      <c r="D191" s="284">
        <v>20000</v>
      </c>
      <c r="E191" s="277"/>
      <c r="F191" s="278"/>
      <c r="G191" s="279"/>
      <c r="H191" s="280"/>
    </row>
    <row r="192" spans="1:8" x14ac:dyDescent="0.3">
      <c r="A192" s="281"/>
      <c r="B192" s="274"/>
      <c r="C192" s="290" t="s">
        <v>453</v>
      </c>
      <c r="D192" s="284">
        <v>6000</v>
      </c>
      <c r="E192" s="277"/>
      <c r="F192" s="278"/>
      <c r="G192" s="279"/>
      <c r="H192" s="280"/>
    </row>
    <row r="193" spans="1:8" x14ac:dyDescent="0.3">
      <c r="A193" s="281"/>
      <c r="B193" s="274"/>
      <c r="C193" s="290" t="s">
        <v>454</v>
      </c>
      <c r="D193" s="284">
        <v>6000</v>
      </c>
      <c r="E193" s="277"/>
      <c r="F193" s="278"/>
      <c r="G193" s="279"/>
      <c r="H193" s="280"/>
    </row>
    <row r="194" spans="1:8" x14ac:dyDescent="0.3">
      <c r="A194" s="281"/>
      <c r="B194" s="274"/>
      <c r="C194" s="290" t="s">
        <v>156</v>
      </c>
      <c r="D194" s="284">
        <v>6000</v>
      </c>
      <c r="E194" s="277"/>
      <c r="F194" s="278"/>
      <c r="G194" s="279"/>
      <c r="H194" s="280"/>
    </row>
    <row r="195" spans="1:8" x14ac:dyDescent="0.3">
      <c r="A195" s="281"/>
      <c r="B195" s="274"/>
      <c r="C195" s="290" t="s">
        <v>167</v>
      </c>
      <c r="D195" s="284">
        <v>8000</v>
      </c>
      <c r="E195" s="277"/>
      <c r="F195" s="278"/>
      <c r="G195" s="279"/>
      <c r="H195" s="280"/>
    </row>
    <row r="196" spans="1:8" x14ac:dyDescent="0.3">
      <c r="A196" s="281"/>
      <c r="B196" s="274"/>
      <c r="C196" s="293" t="s">
        <v>455</v>
      </c>
      <c r="D196" s="284">
        <v>6000</v>
      </c>
      <c r="E196" s="277"/>
      <c r="F196" s="278"/>
      <c r="G196" s="279"/>
      <c r="H196" s="280"/>
    </row>
    <row r="197" spans="1:8" x14ac:dyDescent="0.3">
      <c r="A197" s="281"/>
      <c r="B197" s="274"/>
      <c r="C197" s="290" t="s">
        <v>456</v>
      </c>
      <c r="D197" s="284">
        <v>6000</v>
      </c>
      <c r="E197" s="277"/>
      <c r="F197" s="278"/>
      <c r="G197" s="279"/>
      <c r="H197" s="280"/>
    </row>
    <row r="198" spans="1:8" x14ac:dyDescent="0.3">
      <c r="A198" s="281"/>
      <c r="B198" s="274"/>
      <c r="C198" s="290" t="s">
        <v>163</v>
      </c>
      <c r="D198" s="284">
        <v>8000</v>
      </c>
      <c r="E198" s="277"/>
      <c r="F198" s="278"/>
      <c r="G198" s="279"/>
      <c r="H198" s="280"/>
    </row>
    <row r="199" spans="1:8" x14ac:dyDescent="0.3">
      <c r="A199" s="281"/>
      <c r="B199" s="274"/>
      <c r="C199" s="290" t="s">
        <v>182</v>
      </c>
      <c r="D199" s="284">
        <v>6000</v>
      </c>
      <c r="E199" s="277"/>
      <c r="F199" s="278"/>
      <c r="G199" s="279"/>
      <c r="H199" s="280"/>
    </row>
    <row r="200" spans="1:8" x14ac:dyDescent="0.3">
      <c r="A200" s="281"/>
      <c r="B200" s="274"/>
      <c r="C200" s="290" t="s">
        <v>457</v>
      </c>
      <c r="D200" s="284">
        <v>6000</v>
      </c>
      <c r="E200" s="277"/>
      <c r="F200" s="278"/>
      <c r="G200" s="279"/>
      <c r="H200" s="280"/>
    </row>
    <row r="201" spans="1:8" x14ac:dyDescent="0.3">
      <c r="A201" s="281"/>
      <c r="B201" s="274"/>
      <c r="C201" s="290" t="s">
        <v>458</v>
      </c>
      <c r="D201" s="284">
        <v>20000</v>
      </c>
      <c r="E201" s="277"/>
      <c r="F201" s="278"/>
      <c r="G201" s="279"/>
      <c r="H201" s="280"/>
    </row>
    <row r="202" spans="1:8" x14ac:dyDescent="0.3">
      <c r="A202" s="281"/>
      <c r="B202" s="274"/>
      <c r="C202" s="290" t="s">
        <v>162</v>
      </c>
      <c r="D202" s="284">
        <v>8000</v>
      </c>
      <c r="E202" s="277"/>
      <c r="F202" s="278"/>
      <c r="G202" s="279"/>
      <c r="H202" s="280"/>
    </row>
    <row r="203" spans="1:8" x14ac:dyDescent="0.3">
      <c r="A203" s="281"/>
      <c r="B203" s="274"/>
      <c r="C203" s="292" t="s">
        <v>176</v>
      </c>
      <c r="D203" s="284">
        <v>8000</v>
      </c>
      <c r="E203" s="277"/>
      <c r="F203" s="278"/>
      <c r="G203" s="279"/>
      <c r="H203" s="280"/>
    </row>
    <row r="204" spans="1:8" x14ac:dyDescent="0.3">
      <c r="A204" s="281"/>
      <c r="B204" s="274"/>
      <c r="C204" s="292" t="s">
        <v>170</v>
      </c>
      <c r="D204" s="284">
        <v>8000</v>
      </c>
      <c r="E204" s="277"/>
      <c r="F204" s="278"/>
      <c r="G204" s="279"/>
      <c r="H204" s="280"/>
    </row>
    <row r="205" spans="1:8" x14ac:dyDescent="0.3">
      <c r="A205" s="281"/>
      <c r="B205" s="274"/>
      <c r="C205" s="292" t="s">
        <v>459</v>
      </c>
      <c r="D205" s="284">
        <v>6000</v>
      </c>
      <c r="E205" s="277"/>
      <c r="F205" s="278"/>
      <c r="G205" s="279"/>
      <c r="H205" s="280"/>
    </row>
    <row r="206" spans="1:8" x14ac:dyDescent="0.3">
      <c r="A206" s="281"/>
      <c r="B206" s="274"/>
      <c r="C206" s="290" t="s">
        <v>460</v>
      </c>
      <c r="D206" s="284">
        <v>6000</v>
      </c>
      <c r="E206" s="277"/>
      <c r="F206" s="278"/>
      <c r="G206" s="279"/>
      <c r="H206" s="280"/>
    </row>
    <row r="207" spans="1:8" x14ac:dyDescent="0.3">
      <c r="A207" s="281"/>
      <c r="B207" s="274"/>
      <c r="C207" s="290" t="s">
        <v>461</v>
      </c>
      <c r="D207" s="284">
        <v>8000</v>
      </c>
      <c r="E207" s="277"/>
      <c r="F207" s="278"/>
      <c r="G207" s="279"/>
      <c r="H207" s="280"/>
    </row>
    <row r="208" spans="1:8" x14ac:dyDescent="0.3">
      <c r="A208" s="281"/>
      <c r="B208" s="274"/>
      <c r="C208" s="290" t="s">
        <v>462</v>
      </c>
      <c r="D208" s="284">
        <v>6000</v>
      </c>
      <c r="E208" s="277"/>
      <c r="F208" s="278"/>
      <c r="G208" s="279"/>
      <c r="H208" s="280"/>
    </row>
    <row r="209" spans="1:9" x14ac:dyDescent="0.3">
      <c r="A209" s="281"/>
      <c r="B209" s="274"/>
      <c r="C209" s="290" t="s">
        <v>463</v>
      </c>
      <c r="D209" s="284">
        <v>6000</v>
      </c>
      <c r="E209" s="277"/>
      <c r="F209" s="278"/>
      <c r="G209" s="279"/>
      <c r="H209" s="280"/>
    </row>
    <row r="210" spans="1:9" x14ac:dyDescent="0.3">
      <c r="A210" s="281"/>
      <c r="B210" s="274"/>
      <c r="C210" s="290" t="s">
        <v>188</v>
      </c>
      <c r="D210" s="284">
        <v>6000</v>
      </c>
      <c r="E210" s="277"/>
      <c r="F210" s="278"/>
      <c r="G210" s="279"/>
      <c r="H210" s="280"/>
    </row>
    <row r="211" spans="1:9" x14ac:dyDescent="0.3">
      <c r="A211" s="281"/>
      <c r="B211" s="274"/>
      <c r="C211" s="291" t="s">
        <v>464</v>
      </c>
      <c r="D211" s="284">
        <v>6000</v>
      </c>
      <c r="E211" s="277"/>
      <c r="F211" s="278"/>
      <c r="G211" s="279"/>
      <c r="H211" s="280"/>
    </row>
    <row r="212" spans="1:9" x14ac:dyDescent="0.3">
      <c r="A212" s="281"/>
      <c r="B212" s="274"/>
      <c r="C212" s="291" t="s">
        <v>465</v>
      </c>
      <c r="D212" s="284">
        <v>8000</v>
      </c>
      <c r="E212" s="277"/>
      <c r="F212" s="278"/>
      <c r="G212" s="279"/>
      <c r="H212" s="280"/>
    </row>
    <row r="213" spans="1:9" x14ac:dyDescent="0.3">
      <c r="A213" s="281"/>
      <c r="B213" s="274"/>
      <c r="C213" s="290" t="s">
        <v>466</v>
      </c>
      <c r="D213" s="284">
        <v>8000</v>
      </c>
      <c r="E213" s="277"/>
      <c r="F213" s="278"/>
      <c r="G213" s="279"/>
      <c r="H213" s="280"/>
    </row>
    <row r="214" spans="1:9" x14ac:dyDescent="0.3">
      <c r="A214" s="281"/>
      <c r="B214" s="274"/>
      <c r="C214" s="296"/>
      <c r="D214" s="284"/>
      <c r="E214" s="277"/>
      <c r="F214" s="278"/>
      <c r="G214" s="279"/>
      <c r="H214" s="280"/>
    </row>
    <row r="215" spans="1:9" x14ac:dyDescent="0.3">
      <c r="A215" s="268"/>
      <c r="B215" s="269"/>
      <c r="C215" s="270"/>
      <c r="D215" s="206"/>
      <c r="E215" s="37"/>
      <c r="F215" s="37"/>
      <c r="G215" s="271"/>
      <c r="H215" s="272"/>
    </row>
    <row r="216" spans="1:9" ht="19.5" thickBot="1" x14ac:dyDescent="0.35">
      <c r="A216" s="257"/>
      <c r="B216" s="258"/>
      <c r="C216" s="190" t="s">
        <v>6</v>
      </c>
      <c r="D216" s="156">
        <f>SUM(D7:D215)</f>
        <v>4344000</v>
      </c>
      <c r="E216" s="259">
        <f>SUM(E7:E215)</f>
        <v>779781.94</v>
      </c>
      <c r="F216" s="259">
        <f>SUM(F7:F215)</f>
        <v>0</v>
      </c>
      <c r="G216" s="287">
        <f>D216-E216-F216</f>
        <v>3564218.06</v>
      </c>
      <c r="H216" s="261"/>
    </row>
    <row r="217" spans="1:9" ht="19.5" thickTop="1" x14ac:dyDescent="0.3">
      <c r="I217" s="262"/>
    </row>
    <row r="218" spans="1:9" x14ac:dyDescent="0.3">
      <c r="G218" s="7"/>
    </row>
    <row r="219" spans="1:9" x14ac:dyDescent="0.3">
      <c r="G219" s="7"/>
    </row>
    <row r="220" spans="1:9" x14ac:dyDescent="0.3">
      <c r="G220" s="7"/>
    </row>
    <row r="221" spans="1:9" x14ac:dyDescent="0.3">
      <c r="G221" s="48"/>
    </row>
    <row r="222" spans="1:9" x14ac:dyDescent="0.3">
      <c r="G222" s="48"/>
    </row>
    <row r="223" spans="1:9" x14ac:dyDescent="0.3">
      <c r="E223" s="7"/>
    </row>
    <row r="229" spans="4:6" x14ac:dyDescent="0.3">
      <c r="D229" s="7"/>
      <c r="E229" s="264"/>
      <c r="F229" s="264"/>
    </row>
    <row r="230" spans="4:6" x14ac:dyDescent="0.3">
      <c r="D230" s="7"/>
      <c r="E230" s="264"/>
      <c r="F230" s="264"/>
    </row>
    <row r="231" spans="4:6" x14ac:dyDescent="0.3">
      <c r="D231" s="7"/>
      <c r="E231" s="264"/>
      <c r="F231" s="264"/>
    </row>
    <row r="232" spans="4:6" x14ac:dyDescent="0.3">
      <c r="D232" s="7"/>
      <c r="E232" s="264"/>
      <c r="F232" s="264"/>
    </row>
    <row r="234" spans="4:6" x14ac:dyDescent="0.3">
      <c r="D234" s="61"/>
    </row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workbookViewId="0">
      <selection activeCell="J46" sqref="J46"/>
    </sheetView>
  </sheetViews>
  <sheetFormatPr defaultRowHeight="12.75" x14ac:dyDescent="0.2"/>
  <cols>
    <col min="1" max="1" width="4" customWidth="1"/>
    <col min="2" max="2" width="22" customWidth="1"/>
    <col min="3" max="3" width="12.85546875" customWidth="1"/>
    <col min="4" max="4" width="13.85546875" customWidth="1"/>
    <col min="5" max="5" width="12.140625" customWidth="1"/>
    <col min="6" max="6" width="13.140625" customWidth="1"/>
    <col min="7" max="7" width="8.5703125" customWidth="1"/>
    <col min="8" max="8" width="10.5703125" customWidth="1"/>
    <col min="9" max="9" width="10.85546875" customWidth="1"/>
    <col min="10" max="10" width="10.28515625" bestFit="1" customWidth="1"/>
  </cols>
  <sheetData>
    <row r="3" spans="1:8" ht="21" x14ac:dyDescent="0.35">
      <c r="A3" s="331" t="s">
        <v>129</v>
      </c>
      <c r="B3" s="331"/>
      <c r="C3" s="331"/>
      <c r="D3" s="331"/>
      <c r="E3" s="331"/>
      <c r="F3" s="331"/>
      <c r="G3" s="331"/>
    </row>
    <row r="4" spans="1:8" ht="21" x14ac:dyDescent="0.35">
      <c r="A4" s="331" t="s">
        <v>13</v>
      </c>
      <c r="B4" s="331"/>
      <c r="C4" s="331"/>
      <c r="D4" s="331"/>
      <c r="E4" s="331"/>
      <c r="F4" s="331"/>
      <c r="G4" s="331"/>
    </row>
    <row r="5" spans="1:8" ht="21" x14ac:dyDescent="0.35">
      <c r="A5" s="331" t="s">
        <v>642</v>
      </c>
      <c r="B5" s="331"/>
      <c r="C5" s="331"/>
      <c r="D5" s="331"/>
      <c r="E5" s="331"/>
      <c r="F5" s="331"/>
      <c r="G5" s="331"/>
    </row>
    <row r="6" spans="1:8" ht="21" x14ac:dyDescent="0.35">
      <c r="A6" s="14" t="s">
        <v>7</v>
      </c>
      <c r="B6" s="14"/>
      <c r="C6" s="244"/>
      <c r="D6" s="14"/>
      <c r="E6" s="14"/>
      <c r="F6" s="14"/>
      <c r="G6" s="14"/>
    </row>
    <row r="7" spans="1:8" ht="21" x14ac:dyDescent="0.35">
      <c r="A7" s="15"/>
      <c r="B7" s="16"/>
      <c r="C7" s="15"/>
      <c r="D7" s="16"/>
      <c r="E7" s="15" t="s">
        <v>116</v>
      </c>
      <c r="F7" s="15"/>
      <c r="G7" s="178" t="s">
        <v>10</v>
      </c>
      <c r="H7" s="177" t="s">
        <v>113</v>
      </c>
    </row>
    <row r="8" spans="1:8" ht="21" x14ac:dyDescent="0.35">
      <c r="A8" s="239" t="s">
        <v>8</v>
      </c>
      <c r="B8" s="16" t="s">
        <v>4</v>
      </c>
      <c r="C8" s="239" t="s">
        <v>9</v>
      </c>
      <c r="D8" s="16" t="s">
        <v>11</v>
      </c>
      <c r="E8" s="239" t="s">
        <v>117</v>
      </c>
      <c r="F8" s="243" t="s">
        <v>118</v>
      </c>
      <c r="G8" s="240" t="s">
        <v>115</v>
      </c>
      <c r="H8" s="241" t="s">
        <v>27</v>
      </c>
    </row>
    <row r="9" spans="1:8" ht="21" x14ac:dyDescent="0.35">
      <c r="A9" s="17"/>
      <c r="B9" s="18"/>
      <c r="C9" s="17"/>
      <c r="D9" s="18"/>
      <c r="E9" s="175" t="s">
        <v>38</v>
      </c>
      <c r="F9" s="17"/>
      <c r="G9" s="175" t="s">
        <v>11</v>
      </c>
      <c r="H9" s="242" t="s">
        <v>114</v>
      </c>
    </row>
    <row r="10" spans="1:8" ht="18.75" x14ac:dyDescent="0.3">
      <c r="A10" s="4"/>
      <c r="B10" s="5"/>
      <c r="C10" s="245"/>
      <c r="D10" s="38"/>
      <c r="E10" s="37"/>
      <c r="F10" s="34"/>
      <c r="G10" s="28"/>
      <c r="H10" s="176"/>
    </row>
    <row r="11" spans="1:8" ht="18.75" x14ac:dyDescent="0.3">
      <c r="A11" s="29">
        <v>1</v>
      </c>
      <c r="B11" s="5" t="s">
        <v>5</v>
      </c>
      <c r="C11" s="45">
        <v>19229910</v>
      </c>
      <c r="D11" s="7">
        <v>12428100.859999999</v>
      </c>
      <c r="E11" s="41"/>
      <c r="F11" s="27">
        <f>C11-D11-E11</f>
        <v>6801809.1400000006</v>
      </c>
      <c r="G11" s="28">
        <f>D11*100/C11</f>
        <v>64.629012096260468</v>
      </c>
      <c r="H11" s="28">
        <v>35.35</v>
      </c>
    </row>
    <row r="12" spans="1:8" ht="18.75" x14ac:dyDescent="0.3">
      <c r="A12" s="4">
        <v>2</v>
      </c>
      <c r="B12" s="49" t="s">
        <v>59</v>
      </c>
      <c r="C12" s="45">
        <v>0</v>
      </c>
      <c r="D12" s="45">
        <v>0</v>
      </c>
      <c r="E12" s="45">
        <v>0</v>
      </c>
      <c r="F12" s="27">
        <f t="shared" ref="F12" si="0">C12-D12-E12</f>
        <v>0</v>
      </c>
      <c r="G12" s="246" t="s">
        <v>127</v>
      </c>
      <c r="H12" s="28">
        <v>0</v>
      </c>
    </row>
    <row r="13" spans="1:8" ht="18.75" x14ac:dyDescent="0.3">
      <c r="A13" s="29"/>
      <c r="B13" s="49"/>
      <c r="C13" s="41"/>
      <c r="D13" s="6"/>
      <c r="E13" s="52"/>
      <c r="F13" s="27"/>
      <c r="G13" s="28"/>
      <c r="H13" s="6"/>
    </row>
    <row r="14" spans="1:8" ht="18.75" x14ac:dyDescent="0.3">
      <c r="A14" s="29"/>
      <c r="B14" s="49"/>
      <c r="C14" s="6"/>
      <c r="D14" s="51"/>
      <c r="E14" s="52"/>
      <c r="F14" s="27"/>
      <c r="G14" s="28"/>
      <c r="H14" s="6"/>
    </row>
    <row r="15" spans="1:8" ht="18.75" x14ac:dyDescent="0.3">
      <c r="A15" s="4"/>
      <c r="B15" s="5"/>
      <c r="C15" s="6"/>
      <c r="D15" s="51"/>
      <c r="E15" s="45"/>
      <c r="F15" s="27"/>
      <c r="G15" s="28"/>
      <c r="H15" s="6"/>
    </row>
    <row r="16" spans="1:8" ht="18.75" x14ac:dyDescent="0.3">
      <c r="A16" s="4"/>
      <c r="B16" s="5"/>
      <c r="C16" s="6"/>
      <c r="D16" s="51"/>
      <c r="E16" s="6"/>
      <c r="F16" s="53"/>
      <c r="G16" s="28"/>
      <c r="H16" s="28"/>
    </row>
    <row r="17" spans="1:10" ht="18.75" x14ac:dyDescent="0.3">
      <c r="A17" s="29"/>
      <c r="B17" s="5"/>
      <c r="C17" s="6"/>
      <c r="D17" s="8"/>
      <c r="E17" s="6"/>
      <c r="F17" s="27"/>
      <c r="G17" s="28"/>
      <c r="H17" s="28"/>
    </row>
    <row r="18" spans="1:10" ht="18.75" x14ac:dyDescent="0.3">
      <c r="A18" s="4"/>
      <c r="B18" s="5"/>
      <c r="C18" s="30"/>
      <c r="D18" s="31"/>
      <c r="E18" s="30"/>
      <c r="F18" s="27"/>
      <c r="G18" s="28"/>
      <c r="H18" s="28"/>
      <c r="I18" s="39"/>
      <c r="J18" s="39"/>
    </row>
    <row r="19" spans="1:10" ht="18.75" x14ac:dyDescent="0.3">
      <c r="A19" s="32"/>
      <c r="B19" s="33"/>
      <c r="C19" s="30"/>
      <c r="D19" s="31"/>
      <c r="E19" s="30"/>
      <c r="F19" s="27"/>
      <c r="G19" s="28"/>
      <c r="H19" s="28"/>
    </row>
    <row r="20" spans="1:10" ht="21" x14ac:dyDescent="0.45">
      <c r="A20" s="32"/>
      <c r="B20" s="33"/>
      <c r="C20" s="30"/>
      <c r="D20" s="31"/>
      <c r="E20" s="30"/>
      <c r="F20" s="34"/>
      <c r="G20" s="28"/>
      <c r="H20" s="28"/>
      <c r="I20" s="42"/>
      <c r="J20" s="42"/>
    </row>
    <row r="21" spans="1:10" ht="18.75" x14ac:dyDescent="0.3">
      <c r="A21" s="4"/>
      <c r="B21" s="5"/>
      <c r="C21" s="6"/>
      <c r="D21" s="8"/>
      <c r="E21" s="6"/>
      <c r="F21" s="27"/>
      <c r="G21" s="28"/>
      <c r="H21" s="28"/>
    </row>
    <row r="22" spans="1:10" ht="18.75" x14ac:dyDescent="0.3">
      <c r="A22" s="4"/>
      <c r="B22" s="5"/>
      <c r="C22" s="6"/>
      <c r="D22" s="8"/>
      <c r="E22" s="6"/>
      <c r="F22" s="27"/>
      <c r="G22" s="28"/>
      <c r="H22" s="28"/>
    </row>
    <row r="23" spans="1:10" ht="18.75" x14ac:dyDescent="0.3">
      <c r="A23" s="32"/>
      <c r="B23" s="33"/>
      <c r="C23" s="30"/>
      <c r="D23" s="31"/>
      <c r="E23" s="30"/>
      <c r="F23" s="30"/>
      <c r="G23" s="30"/>
      <c r="H23" s="30"/>
    </row>
    <row r="24" spans="1:10" ht="18.75" x14ac:dyDescent="0.3">
      <c r="A24" s="2"/>
      <c r="B24" s="26" t="s">
        <v>6</v>
      </c>
      <c r="C24" s="179">
        <f>SUM(C10:C23)</f>
        <v>19229910</v>
      </c>
      <c r="D24" s="173">
        <f>SUM(D10:D23)</f>
        <v>12428100.859999999</v>
      </c>
      <c r="E24" s="170">
        <f>SUM(E10:E23)</f>
        <v>0</v>
      </c>
      <c r="F24" s="35">
        <f>SUM(F10:F23)</f>
        <v>6801809.1400000006</v>
      </c>
      <c r="G24" s="36">
        <f>D24*100/C24</f>
        <v>64.629012096260468</v>
      </c>
      <c r="H24" s="36"/>
    </row>
    <row r="25" spans="1:10" ht="18.75" x14ac:dyDescent="0.3">
      <c r="A25" s="3"/>
      <c r="B25" s="50"/>
      <c r="C25" s="61"/>
      <c r="D25" s="61"/>
      <c r="E25" s="62"/>
      <c r="F25" s="61"/>
      <c r="G25" s="63"/>
      <c r="H25" s="63"/>
    </row>
    <row r="26" spans="1:10" ht="21" x14ac:dyDescent="0.35">
      <c r="A26" s="3"/>
      <c r="B26" s="20" t="s">
        <v>19</v>
      </c>
      <c r="C26" s="61"/>
      <c r="D26" s="61"/>
      <c r="E26" s="62"/>
      <c r="F26" s="61"/>
      <c r="G26" s="63"/>
      <c r="H26" s="63"/>
    </row>
    <row r="27" spans="1:10" ht="23.25" x14ac:dyDescent="0.5">
      <c r="A27" s="19"/>
      <c r="B27" s="21" t="s">
        <v>53</v>
      </c>
      <c r="C27" s="21"/>
      <c r="D27" s="21" t="s">
        <v>52</v>
      </c>
      <c r="E27" s="20"/>
      <c r="F27" s="21" t="s">
        <v>20</v>
      </c>
      <c r="G27" s="20"/>
      <c r="H27" s="13"/>
    </row>
    <row r="28" spans="1:10" ht="23.25" x14ac:dyDescent="0.5">
      <c r="A28" s="19"/>
      <c r="B28" s="20" t="s">
        <v>119</v>
      </c>
      <c r="C28" s="20"/>
      <c r="D28" s="20" t="s">
        <v>123</v>
      </c>
      <c r="E28" s="20"/>
      <c r="F28" s="20" t="s">
        <v>123</v>
      </c>
      <c r="G28" s="20"/>
      <c r="H28" s="12"/>
    </row>
    <row r="29" spans="1:10" ht="23.25" x14ac:dyDescent="0.5">
      <c r="A29" s="19"/>
      <c r="B29" s="20" t="s">
        <v>120</v>
      </c>
      <c r="C29" s="20"/>
      <c r="D29" s="20" t="s">
        <v>123</v>
      </c>
      <c r="E29" s="20"/>
      <c r="F29" s="20" t="s">
        <v>123</v>
      </c>
      <c r="G29" s="20"/>
      <c r="H29" s="12"/>
    </row>
    <row r="30" spans="1:10" ht="23.25" x14ac:dyDescent="0.5">
      <c r="A30" s="19"/>
      <c r="B30" s="20" t="s">
        <v>121</v>
      </c>
      <c r="C30" s="20"/>
      <c r="D30" s="20" t="s">
        <v>123</v>
      </c>
      <c r="E30" s="20"/>
      <c r="F30" s="20" t="s">
        <v>123</v>
      </c>
      <c r="G30" s="20"/>
      <c r="H30" s="12"/>
    </row>
    <row r="31" spans="1:10" ht="23.25" x14ac:dyDescent="0.5">
      <c r="A31" s="19"/>
      <c r="B31" s="20" t="s">
        <v>122</v>
      </c>
      <c r="C31" s="20"/>
      <c r="D31" s="20" t="s">
        <v>123</v>
      </c>
      <c r="E31" s="20"/>
      <c r="F31" s="20" t="s">
        <v>123</v>
      </c>
      <c r="G31" s="20"/>
      <c r="H31" s="12"/>
    </row>
    <row r="32" spans="1:10" ht="23.25" x14ac:dyDescent="0.5">
      <c r="B32" s="12"/>
      <c r="C32" s="12"/>
      <c r="D32" s="12"/>
      <c r="E32" s="12"/>
      <c r="F32" s="12"/>
      <c r="G32" s="12"/>
      <c r="H32" s="168"/>
    </row>
    <row r="33" spans="2:6" x14ac:dyDescent="0.2">
      <c r="B33" s="24"/>
      <c r="E33" s="46"/>
      <c r="F33" s="46"/>
    </row>
    <row r="34" spans="2:6" x14ac:dyDescent="0.2">
      <c r="B34" s="24"/>
      <c r="E34" s="39"/>
      <c r="F34" s="39"/>
    </row>
    <row r="35" spans="2:6" x14ac:dyDescent="0.2">
      <c r="B35" s="181"/>
      <c r="E35" s="39"/>
      <c r="F35" s="39"/>
    </row>
    <row r="36" spans="2:6" x14ac:dyDescent="0.2">
      <c r="B36" s="181"/>
      <c r="E36" s="39"/>
      <c r="F36" s="39"/>
    </row>
    <row r="37" spans="2:6" ht="23.25" x14ac:dyDescent="0.5">
      <c r="B37" s="10"/>
      <c r="C37" s="22"/>
      <c r="D37" s="10"/>
      <c r="E37" s="10"/>
    </row>
    <row r="38" spans="2:6" ht="23.25" x14ac:dyDescent="0.5">
      <c r="B38" s="10"/>
      <c r="C38" s="10"/>
      <c r="D38" s="10"/>
      <c r="E38" s="10"/>
    </row>
    <row r="39" spans="2:6" ht="23.25" x14ac:dyDescent="0.5">
      <c r="B39" s="10"/>
      <c r="C39" s="10"/>
      <c r="D39" s="10"/>
      <c r="E39" s="10"/>
    </row>
    <row r="40" spans="2:6" ht="23.25" x14ac:dyDescent="0.5">
      <c r="B40" s="10"/>
      <c r="C40" s="10"/>
      <c r="D40" s="10"/>
      <c r="E40" s="10"/>
    </row>
    <row r="41" spans="2:6" ht="23.25" x14ac:dyDescent="0.5">
      <c r="B41" s="10"/>
      <c r="C41" s="22"/>
      <c r="D41" s="10"/>
      <c r="E41" s="10"/>
    </row>
    <row r="42" spans="2:6" ht="23.25" x14ac:dyDescent="0.5">
      <c r="B42" s="10"/>
      <c r="C42" s="22"/>
      <c r="D42" s="10"/>
      <c r="E42" s="10"/>
    </row>
    <row r="43" spans="2:6" ht="23.25" x14ac:dyDescent="0.5">
      <c r="B43" s="10"/>
      <c r="C43" s="22"/>
      <c r="D43" s="10"/>
      <c r="E43" s="10"/>
    </row>
    <row r="44" spans="2:6" ht="23.25" x14ac:dyDescent="0.5">
      <c r="B44" s="10"/>
      <c r="C44" s="10"/>
      <c r="D44" s="10"/>
      <c r="E44" s="10"/>
    </row>
  </sheetData>
  <mergeCells count="3">
    <mergeCell ref="A3:G3"/>
    <mergeCell ref="A4:G4"/>
    <mergeCell ref="A5:G5"/>
  </mergeCells>
  <pageMargins left="0.28000000000000003" right="0.15" top="0.44" bottom="1" header="0.27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O20" sqref="O20"/>
    </sheetView>
  </sheetViews>
  <sheetFormatPr defaultRowHeight="17.25" x14ac:dyDescent="0.3"/>
  <cols>
    <col min="1" max="1" width="7.85546875" style="79" customWidth="1"/>
    <col min="2" max="2" width="10.42578125" style="79" customWidth="1"/>
    <col min="3" max="3" width="25" style="79" customWidth="1"/>
    <col min="4" max="4" width="12.28515625" style="79" customWidth="1"/>
    <col min="5" max="5" width="12.140625" style="79" customWidth="1"/>
    <col min="6" max="6" width="5.42578125" style="79" customWidth="1"/>
    <col min="7" max="7" width="12.140625" style="79" customWidth="1"/>
    <col min="8" max="8" width="9.140625" style="79" customWidth="1"/>
    <col min="9" max="10" width="9.140625" style="79"/>
    <col min="11" max="11" width="12.85546875" style="79" customWidth="1"/>
    <col min="12" max="16384" width="9.140625" style="79"/>
  </cols>
  <sheetData>
    <row r="1" spans="1:12" x14ac:dyDescent="0.3">
      <c r="A1" s="333" t="s">
        <v>130</v>
      </c>
      <c r="B1" s="333"/>
      <c r="C1" s="333"/>
      <c r="D1" s="333"/>
      <c r="E1" s="333"/>
      <c r="F1" s="333"/>
      <c r="G1" s="333"/>
      <c r="H1" s="78"/>
    </row>
    <row r="2" spans="1:12" x14ac:dyDescent="0.3">
      <c r="A2" s="333" t="s">
        <v>649</v>
      </c>
      <c r="B2" s="333"/>
      <c r="C2" s="333"/>
      <c r="D2" s="333"/>
      <c r="E2" s="333"/>
      <c r="F2" s="333"/>
      <c r="G2" s="333"/>
      <c r="H2" s="333"/>
    </row>
    <row r="3" spans="1:12" x14ac:dyDescent="0.3">
      <c r="A3" s="78" t="s">
        <v>40</v>
      </c>
      <c r="B3" s="78"/>
      <c r="C3" s="78"/>
      <c r="D3" s="78"/>
      <c r="E3" s="78"/>
      <c r="F3" s="78"/>
      <c r="G3" s="78"/>
      <c r="H3" s="167"/>
    </row>
    <row r="4" spans="1:12" x14ac:dyDescent="0.3">
      <c r="A4" s="150" t="s">
        <v>16</v>
      </c>
      <c r="B4" s="150" t="s">
        <v>12</v>
      </c>
      <c r="C4" s="147" t="s">
        <v>4</v>
      </c>
      <c r="D4" s="83" t="s">
        <v>15</v>
      </c>
      <c r="E4" s="83" t="s">
        <v>1</v>
      </c>
      <c r="F4" s="83" t="s">
        <v>24</v>
      </c>
      <c r="G4" s="84" t="s">
        <v>2</v>
      </c>
      <c r="H4" s="82" t="s">
        <v>3</v>
      </c>
    </row>
    <row r="5" spans="1:12" x14ac:dyDescent="0.3">
      <c r="A5" s="85"/>
      <c r="B5" s="85"/>
      <c r="C5" s="86"/>
      <c r="D5" s="87" t="s">
        <v>0</v>
      </c>
      <c r="E5" s="87"/>
      <c r="F5" s="87"/>
      <c r="G5" s="88"/>
      <c r="H5" s="152"/>
    </row>
    <row r="6" spans="1:12" x14ac:dyDescent="0.3">
      <c r="A6" s="90"/>
      <c r="B6" s="91"/>
      <c r="C6" s="187" t="s">
        <v>74</v>
      </c>
      <c r="D6" s="92"/>
      <c r="E6" s="92"/>
      <c r="F6" s="92"/>
      <c r="G6" s="93"/>
      <c r="H6" s="95"/>
    </row>
    <row r="7" spans="1:12" x14ac:dyDescent="0.3">
      <c r="A7" s="90" t="s">
        <v>75</v>
      </c>
      <c r="B7" s="91" t="s">
        <v>76</v>
      </c>
      <c r="C7" s="148" t="s">
        <v>56</v>
      </c>
      <c r="D7" s="94">
        <v>3502320</v>
      </c>
      <c r="E7" s="94"/>
      <c r="F7" s="94"/>
      <c r="G7" s="93">
        <f>D7</f>
        <v>3502320</v>
      </c>
      <c r="H7" s="95"/>
      <c r="J7" s="162"/>
      <c r="K7" s="163"/>
      <c r="L7" s="133"/>
    </row>
    <row r="8" spans="1:12" x14ac:dyDescent="0.3">
      <c r="A8" s="128">
        <v>22957</v>
      </c>
      <c r="B8" s="91" t="s">
        <v>81</v>
      </c>
      <c r="C8" s="47" t="s">
        <v>80</v>
      </c>
      <c r="D8" s="92"/>
      <c r="E8" s="129">
        <v>3502320</v>
      </c>
      <c r="F8" s="92"/>
      <c r="G8" s="194">
        <f>G7-E8</f>
        <v>0</v>
      </c>
      <c r="H8" s="95"/>
      <c r="J8" s="133"/>
      <c r="K8" s="133"/>
      <c r="L8" s="133"/>
    </row>
    <row r="9" spans="1:12" x14ac:dyDescent="0.3">
      <c r="A9" s="90"/>
      <c r="B9" s="91"/>
      <c r="C9" s="148" t="s">
        <v>77</v>
      </c>
      <c r="D9" s="94">
        <v>5240390</v>
      </c>
      <c r="E9" s="94"/>
      <c r="F9" s="94"/>
      <c r="G9" s="93">
        <f>D9</f>
        <v>5240390</v>
      </c>
      <c r="H9" s="95"/>
    </row>
    <row r="10" spans="1:12" x14ac:dyDescent="0.3">
      <c r="A10" s="164"/>
      <c r="B10" s="91" t="s">
        <v>78</v>
      </c>
      <c r="C10" s="47" t="s">
        <v>80</v>
      </c>
      <c r="D10" s="92"/>
      <c r="E10" s="129">
        <v>5240390</v>
      </c>
      <c r="F10" s="92"/>
      <c r="G10" s="194">
        <f>G9-E10</f>
        <v>0</v>
      </c>
      <c r="H10" s="95"/>
    </row>
    <row r="11" spans="1:12" x14ac:dyDescent="0.3">
      <c r="A11" s="90"/>
      <c r="B11" s="91"/>
      <c r="C11" s="148" t="s">
        <v>57</v>
      </c>
      <c r="D11" s="94">
        <v>22870950</v>
      </c>
      <c r="E11" s="94"/>
      <c r="F11" s="94"/>
      <c r="G11" s="93">
        <f>D11</f>
        <v>22870950</v>
      </c>
      <c r="H11" s="95"/>
    </row>
    <row r="12" spans="1:12" x14ac:dyDescent="0.3">
      <c r="A12" s="90"/>
      <c r="B12" s="91" t="s">
        <v>79</v>
      </c>
      <c r="C12" s="47" t="s">
        <v>80</v>
      </c>
      <c r="D12" s="92"/>
      <c r="E12" s="129">
        <v>22870950</v>
      </c>
      <c r="F12" s="92"/>
      <c r="G12" s="194">
        <f>G11-E12</f>
        <v>0</v>
      </c>
      <c r="H12" s="95"/>
    </row>
    <row r="13" spans="1:12" x14ac:dyDescent="0.3">
      <c r="A13" s="90"/>
      <c r="B13" s="91"/>
      <c r="C13" s="47"/>
      <c r="D13" s="94"/>
      <c r="E13" s="131"/>
      <c r="F13" s="94"/>
      <c r="G13" s="194"/>
      <c r="H13" s="95"/>
    </row>
    <row r="14" spans="1:12" x14ac:dyDescent="0.3">
      <c r="A14" s="90"/>
      <c r="B14" s="91"/>
      <c r="C14" s="187" t="s">
        <v>474</v>
      </c>
      <c r="D14" s="92"/>
      <c r="E14" s="92"/>
      <c r="F14" s="92"/>
      <c r="G14" s="93"/>
      <c r="H14" s="95"/>
    </row>
    <row r="15" spans="1:12" x14ac:dyDescent="0.3">
      <c r="A15" s="90"/>
      <c r="B15" s="91" t="s">
        <v>475</v>
      </c>
      <c r="C15" s="148" t="s">
        <v>56</v>
      </c>
      <c r="D15" s="94">
        <v>1443470</v>
      </c>
      <c r="E15" s="94"/>
      <c r="F15" s="94"/>
      <c r="G15" s="93">
        <f>D15</f>
        <v>1443470</v>
      </c>
      <c r="H15" s="95"/>
    </row>
    <row r="16" spans="1:12" x14ac:dyDescent="0.3">
      <c r="A16" s="90"/>
      <c r="B16" s="91" t="s">
        <v>81</v>
      </c>
      <c r="C16" s="47" t="s">
        <v>80</v>
      </c>
      <c r="D16" s="92"/>
      <c r="E16" s="129">
        <v>1443470</v>
      </c>
      <c r="F16" s="92"/>
      <c r="G16" s="194">
        <f>G15-E16</f>
        <v>0</v>
      </c>
      <c r="H16" s="95"/>
    </row>
    <row r="17" spans="1:8" x14ac:dyDescent="0.3">
      <c r="A17" s="90"/>
      <c r="B17" s="91"/>
      <c r="C17" s="148" t="s">
        <v>77</v>
      </c>
      <c r="D17" s="94">
        <v>2145505</v>
      </c>
      <c r="E17" s="94"/>
      <c r="F17" s="94"/>
      <c r="G17" s="93">
        <f>D17</f>
        <v>2145505</v>
      </c>
      <c r="H17" s="95"/>
    </row>
    <row r="18" spans="1:8" x14ac:dyDescent="0.3">
      <c r="A18" s="90"/>
      <c r="B18" s="91" t="s">
        <v>78</v>
      </c>
      <c r="C18" s="47" t="s">
        <v>80</v>
      </c>
      <c r="D18" s="92"/>
      <c r="E18" s="129">
        <v>2145505</v>
      </c>
      <c r="F18" s="92"/>
      <c r="G18" s="194">
        <f>G17-E18</f>
        <v>0</v>
      </c>
      <c r="H18" s="95"/>
    </row>
    <row r="19" spans="1:8" x14ac:dyDescent="0.3">
      <c r="A19" s="90"/>
      <c r="B19" s="91"/>
      <c r="C19" s="148" t="s">
        <v>57</v>
      </c>
      <c r="D19" s="94">
        <v>9342150</v>
      </c>
      <c r="E19" s="94"/>
      <c r="F19" s="94"/>
      <c r="G19" s="93">
        <f>D19</f>
        <v>9342150</v>
      </c>
      <c r="H19" s="95"/>
    </row>
    <row r="20" spans="1:8" x14ac:dyDescent="0.3">
      <c r="A20" s="90"/>
      <c r="B20" s="91" t="s">
        <v>79</v>
      </c>
      <c r="C20" s="47" t="s">
        <v>80</v>
      </c>
      <c r="D20" s="92"/>
      <c r="E20" s="129">
        <v>9342150</v>
      </c>
      <c r="F20" s="92"/>
      <c r="G20" s="194">
        <f>G19-E20</f>
        <v>0</v>
      </c>
      <c r="H20" s="144"/>
    </row>
    <row r="21" spans="1:8" x14ac:dyDescent="0.3">
      <c r="A21" s="90"/>
      <c r="B21" s="98"/>
      <c r="C21" s="77"/>
      <c r="D21" s="136"/>
      <c r="E21" s="297"/>
      <c r="F21" s="136"/>
      <c r="G21" s="298"/>
      <c r="H21" s="144"/>
    </row>
    <row r="22" spans="1:8" x14ac:dyDescent="0.3">
      <c r="A22" s="90" t="s">
        <v>652</v>
      </c>
      <c r="B22" s="98" t="s">
        <v>653</v>
      </c>
      <c r="C22" s="77" t="s">
        <v>651</v>
      </c>
      <c r="D22" s="136">
        <v>4116</v>
      </c>
      <c r="E22" s="297"/>
      <c r="F22" s="136"/>
      <c r="G22" s="298">
        <v>4116</v>
      </c>
      <c r="H22" s="144"/>
    </row>
    <row r="23" spans="1:8" x14ac:dyDescent="0.3">
      <c r="A23" s="90"/>
      <c r="B23" s="98"/>
      <c r="C23" s="77"/>
      <c r="D23" s="136"/>
      <c r="E23" s="297"/>
      <c r="F23" s="136"/>
      <c r="G23" s="298"/>
      <c r="H23" s="144"/>
    </row>
    <row r="24" spans="1:8" ht="19.5" thickBot="1" x14ac:dyDescent="0.35">
      <c r="A24" s="107"/>
      <c r="B24" s="138"/>
      <c r="C24" s="190" t="s">
        <v>28</v>
      </c>
      <c r="D24" s="161">
        <f>SUM(D7:D22)</f>
        <v>44548901</v>
      </c>
      <c r="E24" s="161">
        <f>SUM(E7:E20)</f>
        <v>44544785</v>
      </c>
      <c r="F24" s="161">
        <f>SUM(F18:F20)</f>
        <v>0</v>
      </c>
      <c r="G24" s="155">
        <f>D24-E24-F24</f>
        <v>4116</v>
      </c>
      <c r="H24" s="95"/>
    </row>
    <row r="25" spans="1:8" ht="18" thickTop="1" x14ac:dyDescent="0.3"/>
    <row r="29" spans="1:8" x14ac:dyDescent="0.3">
      <c r="D29" s="165"/>
    </row>
  </sheetData>
  <mergeCells count="2">
    <mergeCell ref="A1:G1"/>
    <mergeCell ref="A2:H2"/>
  </mergeCells>
  <pageMargins left="0.52" right="0.21" top="0.34" bottom="0.48" header="0.2800000000000000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Q24" sqref="Q24"/>
    </sheetView>
  </sheetViews>
  <sheetFormatPr defaultRowHeight="17.25" x14ac:dyDescent="0.3"/>
  <cols>
    <col min="1" max="1" width="9" style="79" customWidth="1"/>
    <col min="2" max="2" width="8.85546875" style="79" customWidth="1"/>
    <col min="3" max="3" width="26.85546875" style="79" customWidth="1"/>
    <col min="4" max="4" width="12.42578125" style="79" bestFit="1" customWidth="1"/>
    <col min="5" max="5" width="11.5703125" style="79" customWidth="1"/>
    <col min="6" max="6" width="10" style="215" bestFit="1" customWidth="1"/>
    <col min="7" max="7" width="11.28515625" style="79" customWidth="1"/>
    <col min="8" max="8" width="9.140625" style="79"/>
    <col min="9" max="9" width="12.28515625" style="127" customWidth="1"/>
    <col min="10" max="16384" width="9.140625" style="79"/>
  </cols>
  <sheetData>
    <row r="1" spans="1:9" ht="19.5" thickBot="1" x14ac:dyDescent="0.35">
      <c r="A1" s="78"/>
      <c r="B1" s="78"/>
      <c r="C1" s="186" t="s">
        <v>67</v>
      </c>
      <c r="D1" s="78"/>
      <c r="E1" s="78"/>
      <c r="F1" s="223"/>
      <c r="G1" s="238" t="s">
        <v>32</v>
      </c>
      <c r="H1" s="78"/>
      <c r="I1" s="226"/>
    </row>
    <row r="2" spans="1:9" x14ac:dyDescent="0.3">
      <c r="A2" s="78"/>
      <c r="B2" s="78" t="s">
        <v>565</v>
      </c>
      <c r="C2" s="78"/>
      <c r="D2" s="78"/>
      <c r="E2" s="78"/>
      <c r="F2" s="223"/>
      <c r="G2" s="78"/>
      <c r="H2" s="80" t="s">
        <v>41</v>
      </c>
    </row>
    <row r="3" spans="1:9" x14ac:dyDescent="0.3">
      <c r="A3" s="78" t="s">
        <v>14</v>
      </c>
      <c r="B3" s="78"/>
      <c r="C3" s="78"/>
      <c r="D3" s="78"/>
      <c r="E3" s="78"/>
      <c r="F3" s="223"/>
      <c r="G3" s="78" t="s">
        <v>42</v>
      </c>
      <c r="H3" s="78" t="s">
        <v>43</v>
      </c>
    </row>
    <row r="4" spans="1:9" x14ac:dyDescent="0.3">
      <c r="A4" s="81" t="s">
        <v>16</v>
      </c>
      <c r="B4" s="81" t="s">
        <v>12</v>
      </c>
      <c r="C4" s="82" t="s">
        <v>4</v>
      </c>
      <c r="D4" s="83" t="s">
        <v>15</v>
      </c>
      <c r="E4" s="83" t="s">
        <v>1</v>
      </c>
      <c r="F4" s="224" t="s">
        <v>26</v>
      </c>
      <c r="G4" s="84" t="s">
        <v>2</v>
      </c>
      <c r="H4" s="82" t="s">
        <v>3</v>
      </c>
    </row>
    <row r="5" spans="1:9" x14ac:dyDescent="0.3">
      <c r="A5" s="85"/>
      <c r="B5" s="85"/>
      <c r="C5" s="86"/>
      <c r="D5" s="87" t="s">
        <v>0</v>
      </c>
      <c r="E5" s="87"/>
      <c r="F5" s="225" t="s">
        <v>25</v>
      </c>
      <c r="G5" s="88"/>
      <c r="H5" s="89" t="s">
        <v>17</v>
      </c>
    </row>
    <row r="6" spans="1:9" x14ac:dyDescent="0.3">
      <c r="A6" s="90" t="s">
        <v>68</v>
      </c>
      <c r="B6" s="91" t="s">
        <v>47</v>
      </c>
      <c r="C6" s="72" t="s">
        <v>69</v>
      </c>
      <c r="D6" s="73"/>
      <c r="E6" s="92"/>
      <c r="F6" s="130"/>
      <c r="G6" s="93"/>
      <c r="H6" s="182"/>
    </row>
    <row r="7" spans="1:9" x14ac:dyDescent="0.3">
      <c r="A7" s="90"/>
      <c r="B7" s="91"/>
      <c r="C7" s="75" t="s">
        <v>70</v>
      </c>
      <c r="D7" s="94">
        <v>700000</v>
      </c>
      <c r="E7" s="94"/>
      <c r="F7" s="195"/>
      <c r="G7" s="93">
        <f>D7</f>
        <v>700000</v>
      </c>
      <c r="H7" s="95"/>
    </row>
    <row r="8" spans="1:9" x14ac:dyDescent="0.3">
      <c r="A8" s="90" t="s">
        <v>75</v>
      </c>
      <c r="B8" s="91" t="s">
        <v>103</v>
      </c>
      <c r="C8" s="47" t="s">
        <v>104</v>
      </c>
      <c r="D8" s="94"/>
      <c r="E8" s="94">
        <v>4856</v>
      </c>
      <c r="F8" s="195"/>
      <c r="G8" s="93">
        <f>G7-E8</f>
        <v>695144</v>
      </c>
      <c r="H8" s="95"/>
    </row>
    <row r="9" spans="1:9" x14ac:dyDescent="0.3">
      <c r="A9" s="90"/>
      <c r="B9" s="91" t="s">
        <v>105</v>
      </c>
      <c r="C9" s="47" t="s">
        <v>106</v>
      </c>
      <c r="D9" s="94"/>
      <c r="E9" s="94">
        <v>76160.800000000003</v>
      </c>
      <c r="F9" s="195"/>
      <c r="G9" s="93">
        <f>G8-E9</f>
        <v>618983.19999999995</v>
      </c>
      <c r="H9" s="95"/>
    </row>
    <row r="10" spans="1:9" x14ac:dyDescent="0.3">
      <c r="A10" s="90"/>
      <c r="B10" s="91" t="s">
        <v>107</v>
      </c>
      <c r="C10" s="47" t="s">
        <v>124</v>
      </c>
      <c r="D10" s="94"/>
      <c r="E10" s="94">
        <v>659.12</v>
      </c>
      <c r="F10" s="195"/>
      <c r="G10" s="93">
        <f>G9-E10</f>
        <v>618324.07999999996</v>
      </c>
      <c r="H10" s="95"/>
    </row>
    <row r="11" spans="1:9" x14ac:dyDescent="0.3">
      <c r="A11" s="90" t="s">
        <v>213</v>
      </c>
      <c r="B11" s="91" t="s">
        <v>214</v>
      </c>
      <c r="C11" s="47" t="s">
        <v>215</v>
      </c>
      <c r="D11" s="94"/>
      <c r="E11" s="94">
        <v>8800</v>
      </c>
      <c r="F11" s="195"/>
      <c r="G11" s="93">
        <f>G10-E11</f>
        <v>609524.07999999996</v>
      </c>
      <c r="H11" s="95"/>
    </row>
    <row r="12" spans="1:9" x14ac:dyDescent="0.3">
      <c r="A12" s="90"/>
      <c r="B12" s="91" t="s">
        <v>217</v>
      </c>
      <c r="C12" s="47" t="s">
        <v>216</v>
      </c>
      <c r="D12" s="94"/>
      <c r="E12" s="94">
        <v>8260</v>
      </c>
      <c r="F12" s="195"/>
      <c r="G12" s="93">
        <f t="shared" ref="G12:G66" si="0">G11-E12</f>
        <v>601264.07999999996</v>
      </c>
      <c r="H12" s="95"/>
    </row>
    <row r="13" spans="1:9" x14ac:dyDescent="0.3">
      <c r="A13" s="90" t="s">
        <v>218</v>
      </c>
      <c r="B13" s="98" t="s">
        <v>219</v>
      </c>
      <c r="C13" s="47" t="s">
        <v>220</v>
      </c>
      <c r="D13" s="94"/>
      <c r="E13" s="94">
        <v>1710.93</v>
      </c>
      <c r="F13" s="195"/>
      <c r="G13" s="93">
        <f t="shared" si="0"/>
        <v>599553.14999999991</v>
      </c>
      <c r="H13" s="97"/>
    </row>
    <row r="14" spans="1:9" x14ac:dyDescent="0.3">
      <c r="A14" s="90" t="s">
        <v>218</v>
      </c>
      <c r="B14" s="98" t="s">
        <v>223</v>
      </c>
      <c r="C14" s="47" t="s">
        <v>221</v>
      </c>
      <c r="D14" s="94"/>
      <c r="E14" s="94">
        <v>26280</v>
      </c>
      <c r="F14" s="195"/>
      <c r="G14" s="93">
        <f t="shared" si="0"/>
        <v>573273.14999999991</v>
      </c>
      <c r="H14" s="97"/>
    </row>
    <row r="15" spans="1:9" x14ac:dyDescent="0.3">
      <c r="A15" s="96"/>
      <c r="B15" s="98" t="s">
        <v>224</v>
      </c>
      <c r="C15" s="47" t="s">
        <v>216</v>
      </c>
      <c r="D15" s="94"/>
      <c r="E15" s="94">
        <v>3760</v>
      </c>
      <c r="F15" s="195"/>
      <c r="G15" s="93">
        <f t="shared" si="0"/>
        <v>569513.14999999991</v>
      </c>
      <c r="H15" s="97"/>
    </row>
    <row r="16" spans="1:9" x14ac:dyDescent="0.3">
      <c r="A16" s="96"/>
      <c r="B16" s="98" t="s">
        <v>225</v>
      </c>
      <c r="C16" s="47" t="s">
        <v>226</v>
      </c>
      <c r="D16" s="94"/>
      <c r="E16" s="94">
        <v>4958</v>
      </c>
      <c r="F16" s="195"/>
      <c r="G16" s="93">
        <f t="shared" si="0"/>
        <v>564555.14999999991</v>
      </c>
      <c r="H16" s="97"/>
    </row>
    <row r="17" spans="1:8" x14ac:dyDescent="0.3">
      <c r="A17" s="90" t="s">
        <v>230</v>
      </c>
      <c r="B17" s="98" t="s">
        <v>228</v>
      </c>
      <c r="C17" s="47" t="s">
        <v>229</v>
      </c>
      <c r="D17" s="94"/>
      <c r="E17" s="94">
        <v>5960</v>
      </c>
      <c r="F17" s="197"/>
      <c r="G17" s="93">
        <f t="shared" si="0"/>
        <v>558595.14999999991</v>
      </c>
      <c r="H17" s="97"/>
    </row>
    <row r="18" spans="1:8" x14ac:dyDescent="0.3">
      <c r="A18" s="96"/>
      <c r="B18" s="98" t="s">
        <v>231</v>
      </c>
      <c r="C18" s="47" t="s">
        <v>232</v>
      </c>
      <c r="D18" s="94"/>
      <c r="E18" s="94">
        <v>4859.3</v>
      </c>
      <c r="F18" s="195"/>
      <c r="G18" s="93">
        <f t="shared" si="0"/>
        <v>553735.84999999986</v>
      </c>
      <c r="H18" s="97"/>
    </row>
    <row r="19" spans="1:8" x14ac:dyDescent="0.3">
      <c r="A19" s="96"/>
      <c r="B19" s="98"/>
      <c r="C19" s="47" t="s">
        <v>304</v>
      </c>
      <c r="D19" s="94"/>
      <c r="E19" s="94">
        <v>-675</v>
      </c>
      <c r="F19" s="195"/>
      <c r="G19" s="93">
        <f t="shared" si="0"/>
        <v>554410.84999999986</v>
      </c>
      <c r="H19" s="97"/>
    </row>
    <row r="20" spans="1:8" x14ac:dyDescent="0.3">
      <c r="A20" s="96" t="s">
        <v>239</v>
      </c>
      <c r="B20" s="98" t="s">
        <v>240</v>
      </c>
      <c r="C20" s="47" t="s">
        <v>238</v>
      </c>
      <c r="D20" s="94"/>
      <c r="E20" s="94">
        <v>1710.93</v>
      </c>
      <c r="F20" s="195"/>
      <c r="G20" s="93">
        <f t="shared" si="0"/>
        <v>552699.91999999981</v>
      </c>
      <c r="H20" s="97"/>
    </row>
    <row r="21" spans="1:8" x14ac:dyDescent="0.3">
      <c r="A21" s="96"/>
      <c r="B21" s="98" t="s">
        <v>243</v>
      </c>
      <c r="C21" s="47" t="s">
        <v>242</v>
      </c>
      <c r="D21" s="94"/>
      <c r="E21" s="94">
        <v>2129</v>
      </c>
      <c r="F21" s="197"/>
      <c r="G21" s="93">
        <f t="shared" si="0"/>
        <v>550570.91999999981</v>
      </c>
      <c r="H21" s="97" t="s">
        <v>241</v>
      </c>
    </row>
    <row r="22" spans="1:8" x14ac:dyDescent="0.3">
      <c r="A22" s="96"/>
      <c r="B22" s="98" t="s">
        <v>246</v>
      </c>
      <c r="C22" s="47" t="s">
        <v>244</v>
      </c>
      <c r="D22" s="94"/>
      <c r="E22" s="94">
        <v>350</v>
      </c>
      <c r="F22" s="197"/>
      <c r="G22" s="93">
        <f t="shared" si="0"/>
        <v>550220.91999999981</v>
      </c>
      <c r="H22" s="97"/>
    </row>
    <row r="23" spans="1:8" x14ac:dyDescent="0.3">
      <c r="A23" s="96" t="s">
        <v>254</v>
      </c>
      <c r="B23" s="98" t="s">
        <v>253</v>
      </c>
      <c r="C23" s="47" t="s">
        <v>252</v>
      </c>
      <c r="D23" s="94"/>
      <c r="E23" s="94">
        <v>1784</v>
      </c>
      <c r="F23" s="195"/>
      <c r="G23" s="93">
        <f t="shared" si="0"/>
        <v>548436.91999999981</v>
      </c>
      <c r="H23" s="97"/>
    </row>
    <row r="24" spans="1:8" x14ac:dyDescent="0.3">
      <c r="A24" s="96"/>
      <c r="B24" s="98" t="s">
        <v>259</v>
      </c>
      <c r="C24" s="47" t="s">
        <v>244</v>
      </c>
      <c r="D24" s="94"/>
      <c r="E24" s="94">
        <v>1985</v>
      </c>
      <c r="F24" s="195"/>
      <c r="G24" s="93">
        <f t="shared" si="0"/>
        <v>546451.91999999981</v>
      </c>
      <c r="H24" s="97"/>
    </row>
    <row r="25" spans="1:8" x14ac:dyDescent="0.3">
      <c r="A25" s="96" t="s">
        <v>262</v>
      </c>
      <c r="B25" s="98" t="s">
        <v>260</v>
      </c>
      <c r="C25" s="47" t="s">
        <v>261</v>
      </c>
      <c r="D25" s="94"/>
      <c r="E25" s="94">
        <v>340</v>
      </c>
      <c r="F25" s="195"/>
      <c r="G25" s="93">
        <f t="shared" si="0"/>
        <v>546111.91999999981</v>
      </c>
      <c r="H25" s="97"/>
    </row>
    <row r="26" spans="1:8" x14ac:dyDescent="0.3">
      <c r="A26" s="96" t="s">
        <v>202</v>
      </c>
      <c r="B26" s="98" t="s">
        <v>264</v>
      </c>
      <c r="C26" s="47" t="s">
        <v>263</v>
      </c>
      <c r="D26" s="94"/>
      <c r="E26" s="94">
        <v>3720</v>
      </c>
      <c r="F26" s="195"/>
      <c r="G26" s="93">
        <f t="shared" si="0"/>
        <v>542391.91999999981</v>
      </c>
      <c r="H26" s="97"/>
    </row>
    <row r="27" spans="1:8" x14ac:dyDescent="0.3">
      <c r="A27" s="96" t="s">
        <v>269</v>
      </c>
      <c r="B27" s="98" t="s">
        <v>265</v>
      </c>
      <c r="C27" s="47" t="s">
        <v>266</v>
      </c>
      <c r="D27" s="94"/>
      <c r="E27" s="94">
        <v>3140</v>
      </c>
      <c r="F27" s="195"/>
      <c r="G27" s="93">
        <f t="shared" si="0"/>
        <v>539251.91999999981</v>
      </c>
      <c r="H27" s="97"/>
    </row>
    <row r="28" spans="1:8" x14ac:dyDescent="0.3">
      <c r="A28" s="96" t="s">
        <v>269</v>
      </c>
      <c r="B28" s="98" t="s">
        <v>268</v>
      </c>
      <c r="C28" s="47" t="s">
        <v>267</v>
      </c>
      <c r="D28" s="94"/>
      <c r="E28" s="94">
        <v>8260</v>
      </c>
      <c r="F28" s="195"/>
      <c r="G28" s="93">
        <f t="shared" si="0"/>
        <v>530991.91999999981</v>
      </c>
      <c r="H28" s="97"/>
    </row>
    <row r="29" spans="1:8" x14ac:dyDescent="0.3">
      <c r="A29" s="96" t="s">
        <v>138</v>
      </c>
      <c r="B29" s="98" t="s">
        <v>270</v>
      </c>
      <c r="C29" s="47" t="s">
        <v>271</v>
      </c>
      <c r="D29" s="94"/>
      <c r="E29" s="94">
        <v>3954.72</v>
      </c>
      <c r="F29" s="195"/>
      <c r="G29" s="93">
        <f t="shared" si="0"/>
        <v>527037.19999999984</v>
      </c>
      <c r="H29" s="97"/>
    </row>
    <row r="30" spans="1:8" x14ac:dyDescent="0.3">
      <c r="A30" s="96" t="s">
        <v>297</v>
      </c>
      <c r="B30" s="98" t="s">
        <v>301</v>
      </c>
      <c r="C30" s="47" t="s">
        <v>302</v>
      </c>
      <c r="D30" s="94"/>
      <c r="E30" s="94">
        <v>500</v>
      </c>
      <c r="F30" s="195"/>
      <c r="G30" s="93">
        <f t="shared" si="0"/>
        <v>526537.19999999984</v>
      </c>
      <c r="H30" s="97"/>
    </row>
    <row r="31" spans="1:8" x14ac:dyDescent="0.3">
      <c r="A31" s="96" t="s">
        <v>477</v>
      </c>
      <c r="B31" s="98" t="s">
        <v>478</v>
      </c>
      <c r="C31" s="47" t="s">
        <v>476</v>
      </c>
      <c r="D31" s="94"/>
      <c r="E31" s="94">
        <v>608</v>
      </c>
      <c r="F31" s="195"/>
      <c r="G31" s="93">
        <f t="shared" si="0"/>
        <v>525929.19999999984</v>
      </c>
      <c r="H31" s="97"/>
    </row>
    <row r="32" spans="1:8" x14ac:dyDescent="0.3">
      <c r="A32" s="96"/>
      <c r="B32" s="98" t="s">
        <v>481</v>
      </c>
      <c r="C32" s="47" t="s">
        <v>482</v>
      </c>
      <c r="D32" s="94"/>
      <c r="E32" s="94">
        <v>29950</v>
      </c>
      <c r="F32" s="195"/>
      <c r="G32" s="93">
        <f t="shared" si="0"/>
        <v>495979.19999999984</v>
      </c>
      <c r="H32" s="97"/>
    </row>
    <row r="33" spans="1:8" x14ac:dyDescent="0.3">
      <c r="A33" s="96" t="s">
        <v>486</v>
      </c>
      <c r="B33" s="98" t="s">
        <v>485</v>
      </c>
      <c r="C33" s="47" t="s">
        <v>484</v>
      </c>
      <c r="D33" s="94"/>
      <c r="E33" s="94">
        <v>66008.710000000006</v>
      </c>
      <c r="F33" s="195"/>
      <c r="G33" s="93">
        <f t="shared" si="0"/>
        <v>429970.48999999982</v>
      </c>
      <c r="H33" s="97"/>
    </row>
    <row r="34" spans="1:8" x14ac:dyDescent="0.3">
      <c r="A34" s="96"/>
      <c r="B34" s="98" t="s">
        <v>487</v>
      </c>
      <c r="C34" s="47" t="s">
        <v>488</v>
      </c>
      <c r="D34" s="94"/>
      <c r="E34" s="94">
        <v>800</v>
      </c>
      <c r="F34" s="195"/>
      <c r="G34" s="93">
        <f t="shared" si="0"/>
        <v>429170.48999999982</v>
      </c>
      <c r="H34" s="97" t="s">
        <v>508</v>
      </c>
    </row>
    <row r="35" spans="1:8" x14ac:dyDescent="0.3">
      <c r="A35" s="96" t="s">
        <v>486</v>
      </c>
      <c r="B35" s="98" t="s">
        <v>501</v>
      </c>
      <c r="C35" s="47" t="s">
        <v>499</v>
      </c>
      <c r="D35" s="94"/>
      <c r="E35" s="94">
        <v>4635</v>
      </c>
      <c r="F35" s="195"/>
      <c r="G35" s="93">
        <f t="shared" si="0"/>
        <v>424535.48999999982</v>
      </c>
      <c r="H35" s="97"/>
    </row>
    <row r="36" spans="1:8" x14ac:dyDescent="0.3">
      <c r="A36" s="96" t="s">
        <v>503</v>
      </c>
      <c r="B36" s="98" t="s">
        <v>502</v>
      </c>
      <c r="C36" s="47" t="s">
        <v>500</v>
      </c>
      <c r="D36" s="94"/>
      <c r="E36" s="94">
        <v>5484</v>
      </c>
      <c r="F36" s="195"/>
      <c r="G36" s="93">
        <f t="shared" si="0"/>
        <v>419051.48999999982</v>
      </c>
      <c r="H36" s="97"/>
    </row>
    <row r="37" spans="1:8" x14ac:dyDescent="0.3">
      <c r="A37" s="96"/>
      <c r="B37" s="98" t="s">
        <v>505</v>
      </c>
      <c r="C37" s="47" t="s">
        <v>504</v>
      </c>
      <c r="D37" s="94"/>
      <c r="E37" s="94">
        <v>7088.75</v>
      </c>
      <c r="F37" s="195"/>
      <c r="G37" s="93">
        <f t="shared" si="0"/>
        <v>411962.73999999982</v>
      </c>
      <c r="H37" s="97"/>
    </row>
    <row r="38" spans="1:8" x14ac:dyDescent="0.3">
      <c r="A38" s="96"/>
      <c r="B38" s="98" t="s">
        <v>509</v>
      </c>
      <c r="C38" s="47" t="s">
        <v>506</v>
      </c>
      <c r="D38" s="94"/>
      <c r="E38" s="94">
        <v>1040</v>
      </c>
      <c r="F38" s="195"/>
      <c r="G38" s="93">
        <f t="shared" si="0"/>
        <v>410922.73999999982</v>
      </c>
      <c r="H38" s="97" t="s">
        <v>507</v>
      </c>
    </row>
    <row r="39" spans="1:8" x14ac:dyDescent="0.3">
      <c r="A39" s="96"/>
      <c r="B39" s="98" t="s">
        <v>511</v>
      </c>
      <c r="C39" s="47" t="s">
        <v>510</v>
      </c>
      <c r="D39" s="94"/>
      <c r="E39" s="94">
        <v>665.54</v>
      </c>
      <c r="F39" s="195"/>
      <c r="G39" s="93">
        <f t="shared" si="0"/>
        <v>410257.19999999984</v>
      </c>
      <c r="H39" s="97"/>
    </row>
    <row r="40" spans="1:8" x14ac:dyDescent="0.3">
      <c r="A40" s="96" t="s">
        <v>518</v>
      </c>
      <c r="B40" s="98" t="s">
        <v>512</v>
      </c>
      <c r="C40" s="47" t="s">
        <v>261</v>
      </c>
      <c r="D40" s="94"/>
      <c r="E40" s="94">
        <v>340</v>
      </c>
      <c r="F40" s="195"/>
      <c r="G40" s="93">
        <f t="shared" si="0"/>
        <v>409917.19999999984</v>
      </c>
      <c r="H40" s="97"/>
    </row>
    <row r="41" spans="1:8" x14ac:dyDescent="0.3">
      <c r="A41" s="96"/>
      <c r="B41" s="98" t="s">
        <v>514</v>
      </c>
      <c r="C41" s="47" t="s">
        <v>513</v>
      </c>
      <c r="D41" s="94"/>
      <c r="E41" s="94">
        <v>383.6</v>
      </c>
      <c r="F41" s="195"/>
      <c r="G41" s="93">
        <f t="shared" si="0"/>
        <v>409533.59999999986</v>
      </c>
      <c r="H41" s="97" t="s">
        <v>507</v>
      </c>
    </row>
    <row r="42" spans="1:8" x14ac:dyDescent="0.3">
      <c r="A42" s="96"/>
      <c r="B42" s="98" t="s">
        <v>515</v>
      </c>
      <c r="C42" s="47" t="s">
        <v>516</v>
      </c>
      <c r="D42" s="94"/>
      <c r="E42" s="94">
        <v>960</v>
      </c>
      <c r="F42" s="195"/>
      <c r="G42" s="93">
        <f t="shared" si="0"/>
        <v>408573.59999999986</v>
      </c>
      <c r="H42" s="97"/>
    </row>
    <row r="43" spans="1:8" x14ac:dyDescent="0.3">
      <c r="A43" s="96"/>
      <c r="B43" s="98" t="s">
        <v>517</v>
      </c>
      <c r="C43" s="47" t="s">
        <v>238</v>
      </c>
      <c r="D43" s="94"/>
      <c r="E43" s="94">
        <v>1710.93</v>
      </c>
      <c r="F43" s="195"/>
      <c r="G43" s="93">
        <f t="shared" si="0"/>
        <v>406862.66999999987</v>
      </c>
      <c r="H43" s="97"/>
    </row>
    <row r="44" spans="1:8" x14ac:dyDescent="0.3">
      <c r="A44" s="96" t="s">
        <v>494</v>
      </c>
      <c r="B44" s="98" t="s">
        <v>491</v>
      </c>
      <c r="C44" s="47" t="s">
        <v>519</v>
      </c>
      <c r="D44" s="94"/>
      <c r="E44" s="94">
        <v>1808</v>
      </c>
      <c r="F44" s="195"/>
      <c r="G44" s="93">
        <f t="shared" si="0"/>
        <v>405054.66999999987</v>
      </c>
      <c r="H44" s="97"/>
    </row>
    <row r="45" spans="1:8" x14ac:dyDescent="0.3">
      <c r="A45" s="96"/>
      <c r="B45" s="98" t="s">
        <v>520</v>
      </c>
      <c r="C45" s="47" t="s">
        <v>261</v>
      </c>
      <c r="D45" s="94"/>
      <c r="E45" s="94">
        <v>240</v>
      </c>
      <c r="F45" s="195"/>
      <c r="G45" s="93">
        <f t="shared" si="0"/>
        <v>404814.66999999987</v>
      </c>
      <c r="H45" s="97"/>
    </row>
    <row r="46" spans="1:8" x14ac:dyDescent="0.3">
      <c r="A46" s="96"/>
      <c r="B46" s="98" t="s">
        <v>522</v>
      </c>
      <c r="C46" s="47" t="s">
        <v>521</v>
      </c>
      <c r="D46" s="94"/>
      <c r="E46" s="94">
        <v>665.01</v>
      </c>
      <c r="F46" s="195"/>
      <c r="G46" s="93">
        <f t="shared" si="0"/>
        <v>404149.65999999986</v>
      </c>
      <c r="H46" s="97"/>
    </row>
    <row r="47" spans="1:8" x14ac:dyDescent="0.3">
      <c r="A47" s="96"/>
      <c r="B47" s="98" t="s">
        <v>524</v>
      </c>
      <c r="C47" s="47" t="s">
        <v>523</v>
      </c>
      <c r="D47" s="94"/>
      <c r="E47" s="94">
        <v>5250</v>
      </c>
      <c r="F47" s="195"/>
      <c r="G47" s="93">
        <f t="shared" si="0"/>
        <v>398899.65999999986</v>
      </c>
      <c r="H47" s="97"/>
    </row>
    <row r="48" spans="1:8" x14ac:dyDescent="0.3">
      <c r="A48" s="96"/>
      <c r="B48" s="98" t="s">
        <v>526</v>
      </c>
      <c r="C48" s="47" t="s">
        <v>525</v>
      </c>
      <c r="D48" s="94"/>
      <c r="E48" s="94">
        <v>11200</v>
      </c>
      <c r="F48" s="195"/>
      <c r="G48" s="93">
        <f t="shared" si="0"/>
        <v>387699.65999999986</v>
      </c>
      <c r="H48" s="97"/>
    </row>
    <row r="49" spans="1:8" ht="18.75" x14ac:dyDescent="0.3">
      <c r="A49" s="96"/>
      <c r="B49" s="71" t="s">
        <v>536</v>
      </c>
      <c r="C49" s="47" t="s">
        <v>535</v>
      </c>
      <c r="D49" s="45"/>
      <c r="E49" s="109">
        <v>224</v>
      </c>
      <c r="F49" s="195"/>
      <c r="G49" s="93">
        <f t="shared" si="0"/>
        <v>387475.65999999986</v>
      </c>
      <c r="H49" s="97"/>
    </row>
    <row r="50" spans="1:8" ht="18.75" x14ac:dyDescent="0.3">
      <c r="A50" s="96"/>
      <c r="B50" s="71"/>
      <c r="C50" s="47" t="s">
        <v>577</v>
      </c>
      <c r="D50" s="45"/>
      <c r="E50" s="109">
        <v>-690</v>
      </c>
      <c r="F50" s="195"/>
      <c r="G50" s="93">
        <f t="shared" si="0"/>
        <v>388165.65999999986</v>
      </c>
      <c r="H50" s="97"/>
    </row>
    <row r="51" spans="1:8" ht="18.75" x14ac:dyDescent="0.3">
      <c r="A51" s="96"/>
      <c r="B51" s="71"/>
      <c r="C51" s="47" t="s">
        <v>578</v>
      </c>
      <c r="D51" s="45"/>
      <c r="E51" s="109">
        <v>-500</v>
      </c>
      <c r="F51" s="195"/>
      <c r="G51" s="93">
        <f t="shared" si="0"/>
        <v>388665.65999999986</v>
      </c>
      <c r="H51" s="97"/>
    </row>
    <row r="52" spans="1:8" ht="18.75" x14ac:dyDescent="0.3">
      <c r="A52" s="107" t="s">
        <v>545</v>
      </c>
      <c r="B52" s="71" t="s">
        <v>544</v>
      </c>
      <c r="C52" s="47" t="s">
        <v>543</v>
      </c>
      <c r="D52" s="108"/>
      <c r="E52" s="285">
        <v>1934.4</v>
      </c>
      <c r="F52" s="195"/>
      <c r="G52" s="93">
        <f t="shared" si="0"/>
        <v>386731.25999999983</v>
      </c>
      <c r="H52" s="97"/>
    </row>
    <row r="53" spans="1:8" x14ac:dyDescent="0.3">
      <c r="A53" s="96" t="s">
        <v>529</v>
      </c>
      <c r="B53" s="98" t="s">
        <v>528</v>
      </c>
      <c r="C53" s="47" t="s">
        <v>527</v>
      </c>
      <c r="D53" s="94"/>
      <c r="E53" s="94">
        <v>580</v>
      </c>
      <c r="F53" s="195"/>
      <c r="G53" s="93">
        <f t="shared" si="0"/>
        <v>386151.25999999983</v>
      </c>
      <c r="H53" s="97"/>
    </row>
    <row r="54" spans="1:8" x14ac:dyDescent="0.3">
      <c r="A54" s="96"/>
      <c r="B54" s="98" t="s">
        <v>530</v>
      </c>
      <c r="C54" s="47" t="s">
        <v>531</v>
      </c>
      <c r="D54" s="94"/>
      <c r="E54" s="94">
        <v>504</v>
      </c>
      <c r="F54" s="94"/>
      <c r="G54" s="93">
        <f t="shared" si="0"/>
        <v>385647.25999999983</v>
      </c>
      <c r="H54" s="97"/>
    </row>
    <row r="55" spans="1:8" x14ac:dyDescent="0.3">
      <c r="A55" s="96"/>
      <c r="B55" s="98" t="s">
        <v>549</v>
      </c>
      <c r="C55" s="47" t="s">
        <v>550</v>
      </c>
      <c r="D55" s="94"/>
      <c r="E55" s="94">
        <v>390</v>
      </c>
      <c r="F55" s="94"/>
      <c r="G55" s="93">
        <f t="shared" si="0"/>
        <v>385257.25999999983</v>
      </c>
      <c r="H55" s="97"/>
    </row>
    <row r="56" spans="1:8" x14ac:dyDescent="0.3">
      <c r="A56" s="96" t="s">
        <v>495</v>
      </c>
      <c r="B56" s="98" t="s">
        <v>576</v>
      </c>
      <c r="C56" s="47" t="s">
        <v>575</v>
      </c>
      <c r="D56" s="94"/>
      <c r="E56" s="94">
        <v>6330</v>
      </c>
      <c r="F56" s="94"/>
      <c r="G56" s="93">
        <f t="shared" si="0"/>
        <v>378927.25999999983</v>
      </c>
      <c r="H56" s="97"/>
    </row>
    <row r="57" spans="1:8" x14ac:dyDescent="0.3">
      <c r="A57" s="96" t="s">
        <v>495</v>
      </c>
      <c r="B57" s="98" t="s">
        <v>618</v>
      </c>
      <c r="C57" s="47" t="s">
        <v>619</v>
      </c>
      <c r="D57" s="94"/>
      <c r="E57" s="94">
        <v>330</v>
      </c>
      <c r="F57" s="94"/>
      <c r="G57" s="93">
        <f t="shared" si="0"/>
        <v>378597.25999999983</v>
      </c>
      <c r="H57" s="97"/>
    </row>
    <row r="58" spans="1:8" x14ac:dyDescent="0.3">
      <c r="A58" s="96"/>
      <c r="B58" s="98"/>
      <c r="C58" s="47"/>
      <c r="D58" s="94"/>
      <c r="E58" s="94">
        <v>54130.080000000002</v>
      </c>
      <c r="F58" s="94"/>
      <c r="G58" s="93">
        <f t="shared" si="0"/>
        <v>324467.17999999982</v>
      </c>
      <c r="H58" s="97"/>
    </row>
    <row r="59" spans="1:8" x14ac:dyDescent="0.3">
      <c r="A59" s="96"/>
      <c r="B59" s="98"/>
      <c r="C59" s="47"/>
      <c r="D59" s="94"/>
      <c r="E59" s="94">
        <v>1040</v>
      </c>
      <c r="F59" s="94"/>
      <c r="G59" s="93">
        <f t="shared" si="0"/>
        <v>323427.17999999982</v>
      </c>
      <c r="H59" s="97"/>
    </row>
    <row r="60" spans="1:8" x14ac:dyDescent="0.3">
      <c r="A60" s="96"/>
      <c r="B60" s="98"/>
      <c r="C60" s="47"/>
      <c r="D60" s="94"/>
      <c r="E60" s="94">
        <v>30640</v>
      </c>
      <c r="F60" s="94"/>
      <c r="G60" s="93">
        <f t="shared" si="0"/>
        <v>292787.17999999982</v>
      </c>
      <c r="H60" s="97"/>
    </row>
    <row r="61" spans="1:8" x14ac:dyDescent="0.3">
      <c r="A61" s="96"/>
      <c r="B61" s="98"/>
      <c r="C61" s="47"/>
      <c r="D61" s="94"/>
      <c r="E61" s="94">
        <v>15047.95</v>
      </c>
      <c r="F61" s="94"/>
      <c r="G61" s="93">
        <f t="shared" si="0"/>
        <v>277739.22999999981</v>
      </c>
      <c r="H61" s="97"/>
    </row>
    <row r="62" spans="1:8" x14ac:dyDescent="0.3">
      <c r="A62" s="96"/>
      <c r="B62" s="98"/>
      <c r="C62" s="47"/>
      <c r="D62" s="94"/>
      <c r="E62" s="94">
        <v>12400</v>
      </c>
      <c r="F62" s="94"/>
      <c r="G62" s="93">
        <f t="shared" si="0"/>
        <v>265339.22999999981</v>
      </c>
      <c r="H62" s="97"/>
    </row>
    <row r="63" spans="1:8" x14ac:dyDescent="0.3">
      <c r="A63" s="96"/>
      <c r="B63" s="98"/>
      <c r="C63" s="47"/>
      <c r="D63" s="94"/>
      <c r="E63" s="94">
        <v>450</v>
      </c>
      <c r="F63" s="94"/>
      <c r="G63" s="93">
        <f t="shared" si="0"/>
        <v>264889.22999999981</v>
      </c>
      <c r="H63" s="97"/>
    </row>
    <row r="64" spans="1:8" x14ac:dyDescent="0.3">
      <c r="A64" s="96"/>
      <c r="B64" s="98"/>
      <c r="C64" s="47"/>
      <c r="D64" s="94"/>
      <c r="E64" s="94">
        <v>2340</v>
      </c>
      <c r="F64" s="94"/>
      <c r="G64" s="93">
        <f t="shared" si="0"/>
        <v>262549.22999999981</v>
      </c>
      <c r="H64" s="97"/>
    </row>
    <row r="65" spans="1:8" x14ac:dyDescent="0.3">
      <c r="A65" s="96"/>
      <c r="B65" s="98"/>
      <c r="C65" s="47"/>
      <c r="D65" s="94"/>
      <c r="E65" s="94">
        <v>1720.56</v>
      </c>
      <c r="F65" s="94"/>
      <c r="G65" s="93">
        <f t="shared" si="0"/>
        <v>260828.66999999981</v>
      </c>
      <c r="H65" s="97"/>
    </row>
    <row r="66" spans="1:8" x14ac:dyDescent="0.3">
      <c r="A66" s="96"/>
      <c r="B66" s="98"/>
      <c r="C66" s="47"/>
      <c r="D66" s="94"/>
      <c r="E66" s="94">
        <v>504</v>
      </c>
      <c r="F66" s="94"/>
      <c r="G66" s="93">
        <f t="shared" si="0"/>
        <v>260324.66999999981</v>
      </c>
      <c r="H66" s="97"/>
    </row>
    <row r="67" spans="1:8" x14ac:dyDescent="0.3">
      <c r="A67" s="96"/>
      <c r="B67" s="98"/>
      <c r="C67" s="47" t="s">
        <v>673</v>
      </c>
      <c r="D67" s="94"/>
      <c r="E67" s="94"/>
      <c r="F67" s="94">
        <v>0</v>
      </c>
      <c r="G67" s="99">
        <f>G66-E67-F67</f>
        <v>260324.66999999981</v>
      </c>
      <c r="H67" s="97"/>
    </row>
    <row r="68" spans="1:8" x14ac:dyDescent="0.3">
      <c r="A68" s="96"/>
      <c r="B68" s="98"/>
      <c r="C68" s="47" t="s">
        <v>674</v>
      </c>
      <c r="D68" s="94"/>
      <c r="E68" s="94"/>
      <c r="F68" s="94">
        <v>5850</v>
      </c>
      <c r="G68" s="99">
        <f>G67-E68-F68</f>
        <v>254474.66999999981</v>
      </c>
      <c r="H68" s="97"/>
    </row>
    <row r="69" spans="1:8" x14ac:dyDescent="0.3">
      <c r="A69" s="96"/>
      <c r="B69" s="98"/>
      <c r="C69" s="47"/>
      <c r="D69" s="94"/>
      <c r="E69" s="94"/>
      <c r="F69" s="94"/>
      <c r="G69" s="99"/>
      <c r="H69" s="97"/>
    </row>
    <row r="70" spans="1:8" x14ac:dyDescent="0.3">
      <c r="A70" s="96"/>
      <c r="B70" s="98"/>
      <c r="C70" s="47"/>
      <c r="D70" s="94"/>
      <c r="E70" s="94"/>
      <c r="F70" s="94"/>
      <c r="G70" s="99"/>
      <c r="H70" s="97"/>
    </row>
    <row r="71" spans="1:8" x14ac:dyDescent="0.3">
      <c r="A71" s="96"/>
      <c r="B71" s="98"/>
      <c r="C71" s="47"/>
      <c r="D71" s="94"/>
      <c r="E71" s="94"/>
      <c r="F71" s="94"/>
      <c r="G71" s="99"/>
      <c r="H71" s="97"/>
    </row>
    <row r="72" spans="1:8" ht="19.5" thickBot="1" x14ac:dyDescent="0.35">
      <c r="A72" s="114"/>
      <c r="B72" s="115"/>
      <c r="C72" s="116" t="s">
        <v>58</v>
      </c>
      <c r="D72" s="117">
        <f>SUM(D7:D71)</f>
        <v>700000</v>
      </c>
      <c r="E72" s="117">
        <f>SUM(E7:E71)</f>
        <v>439675.32999999996</v>
      </c>
      <c r="F72" s="117">
        <f>SUM(F7:F71)</f>
        <v>5850</v>
      </c>
      <c r="G72" s="183">
        <f>D72-E72-F72</f>
        <v>254474.67000000004</v>
      </c>
      <c r="H72" s="118"/>
    </row>
    <row r="73" spans="1:8" ht="18" thickTop="1" x14ac:dyDescent="0.3"/>
    <row r="75" spans="1:8" x14ac:dyDescent="0.3">
      <c r="G75" s="158"/>
    </row>
  </sheetData>
  <pageMargins left="0.31" right="0.25" top="0.37" bottom="0.28000000000000003" header="0.22" footer="0.1400000000000000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N11" sqref="N11"/>
    </sheetView>
  </sheetViews>
  <sheetFormatPr defaultRowHeight="18.75" x14ac:dyDescent="0.3"/>
  <cols>
    <col min="1" max="1" width="7.7109375" style="1" customWidth="1"/>
    <col min="2" max="2" width="7" style="1" customWidth="1"/>
    <col min="3" max="3" width="32.42578125" style="1" customWidth="1"/>
    <col min="4" max="4" width="12.42578125" style="1" customWidth="1"/>
    <col min="5" max="5" width="12.28515625" style="1" customWidth="1"/>
    <col min="6" max="6" width="10.42578125" style="1" customWidth="1"/>
    <col min="7" max="7" width="9.28515625" style="1" customWidth="1"/>
    <col min="8" max="8" width="7.7109375" style="1" customWidth="1"/>
    <col min="9" max="16384" width="9.140625" style="1"/>
  </cols>
  <sheetData>
    <row r="1" spans="1:8" x14ac:dyDescent="0.3">
      <c r="A1" s="332" t="s">
        <v>90</v>
      </c>
      <c r="B1" s="332"/>
      <c r="C1" s="332"/>
      <c r="D1" s="332"/>
      <c r="E1" s="332"/>
      <c r="F1" s="332"/>
      <c r="G1" s="332"/>
      <c r="H1" s="229" t="s">
        <v>41</v>
      </c>
    </row>
    <row r="2" spans="1:8" x14ac:dyDescent="0.3">
      <c r="A2" s="332" t="s">
        <v>641</v>
      </c>
      <c r="B2" s="332"/>
      <c r="C2" s="332"/>
      <c r="D2" s="332"/>
      <c r="E2" s="332"/>
      <c r="F2" s="332"/>
      <c r="G2" s="332"/>
      <c r="H2" s="78"/>
    </row>
    <row r="3" spans="1:8" x14ac:dyDescent="0.3">
      <c r="A3" s="100" t="s">
        <v>14</v>
      </c>
      <c r="B3" s="64"/>
      <c r="C3" s="64"/>
      <c r="D3" s="64"/>
      <c r="E3" s="64"/>
      <c r="F3" s="64"/>
      <c r="G3" s="78" t="s">
        <v>42</v>
      </c>
      <c r="H3" s="78" t="s">
        <v>43</v>
      </c>
    </row>
    <row r="4" spans="1:8" x14ac:dyDescent="0.3">
      <c r="A4" s="101" t="s">
        <v>16</v>
      </c>
      <c r="B4" s="65" t="s">
        <v>12</v>
      </c>
      <c r="C4" s="66" t="s">
        <v>4</v>
      </c>
      <c r="D4" s="67" t="s">
        <v>9</v>
      </c>
      <c r="E4" s="234" t="s">
        <v>27</v>
      </c>
      <c r="F4" s="234" t="s">
        <v>125</v>
      </c>
      <c r="G4" s="67" t="s">
        <v>2</v>
      </c>
      <c r="H4" s="103" t="s">
        <v>3</v>
      </c>
    </row>
    <row r="5" spans="1:8" x14ac:dyDescent="0.3">
      <c r="A5" s="104"/>
      <c r="B5" s="68"/>
      <c r="C5" s="69"/>
      <c r="D5" s="70"/>
      <c r="E5" s="235"/>
      <c r="F5" s="235" t="s">
        <v>24</v>
      </c>
      <c r="G5" s="70"/>
      <c r="H5" s="106" t="s">
        <v>17</v>
      </c>
    </row>
    <row r="6" spans="1:8" x14ac:dyDescent="0.3">
      <c r="A6" s="90" t="s">
        <v>60</v>
      </c>
      <c r="B6" s="91"/>
      <c r="C6" s="227" t="s">
        <v>66</v>
      </c>
      <c r="D6" s="108"/>
      <c r="E6" s="74"/>
      <c r="F6" s="109"/>
      <c r="G6" s="109"/>
      <c r="H6" s="76"/>
    </row>
    <row r="7" spans="1:8" x14ac:dyDescent="0.3">
      <c r="A7" s="90" t="s">
        <v>150</v>
      </c>
      <c r="B7" s="91" t="s">
        <v>272</v>
      </c>
      <c r="C7" s="193" t="s">
        <v>61</v>
      </c>
      <c r="D7" s="207">
        <v>78500</v>
      </c>
      <c r="E7" s="207">
        <v>78500</v>
      </c>
      <c r="F7" s="205">
        <f>D7-E7</f>
        <v>0</v>
      </c>
      <c r="G7" s="109">
        <f>D7-E7-F7</f>
        <v>0</v>
      </c>
      <c r="H7" s="200"/>
    </row>
    <row r="8" spans="1:8" x14ac:dyDescent="0.3">
      <c r="A8" s="107"/>
      <c r="B8" s="71"/>
      <c r="C8" s="193"/>
      <c r="D8" s="45"/>
      <c r="E8" s="74"/>
      <c r="F8" s="205"/>
      <c r="G8" s="109"/>
      <c r="H8" s="76"/>
    </row>
    <row r="9" spans="1:8" x14ac:dyDescent="0.3">
      <c r="A9" s="107" t="s">
        <v>518</v>
      </c>
      <c r="B9" s="71" t="s">
        <v>609</v>
      </c>
      <c r="C9" s="193" t="s">
        <v>62</v>
      </c>
      <c r="D9" s="108">
        <v>275000</v>
      </c>
      <c r="E9" s="108">
        <v>275000</v>
      </c>
      <c r="F9" s="205">
        <f t="shared" ref="F9:F23" si="0">D9-E9</f>
        <v>0</v>
      </c>
      <c r="G9" s="109">
        <f t="shared" ref="G9:G23" si="1">D9-E9-F9</f>
        <v>0</v>
      </c>
      <c r="H9" s="216"/>
    </row>
    <row r="10" spans="1:8" x14ac:dyDescent="0.3">
      <c r="A10" s="107"/>
      <c r="B10" s="71"/>
      <c r="C10" s="188"/>
      <c r="D10" s="108"/>
      <c r="E10" s="109"/>
      <c r="F10" s="205"/>
      <c r="G10" s="109"/>
      <c r="H10" s="216"/>
    </row>
    <row r="11" spans="1:8" x14ac:dyDescent="0.3">
      <c r="A11" s="107" t="s">
        <v>269</v>
      </c>
      <c r="B11" s="71" t="s">
        <v>273</v>
      </c>
      <c r="C11" s="188" t="s">
        <v>63</v>
      </c>
      <c r="D11" s="109">
        <v>157400</v>
      </c>
      <c r="E11" s="109">
        <v>157400</v>
      </c>
      <c r="F11" s="205">
        <f t="shared" si="0"/>
        <v>0</v>
      </c>
      <c r="G11" s="109">
        <f t="shared" si="1"/>
        <v>0</v>
      </c>
      <c r="H11" s="76"/>
    </row>
    <row r="12" spans="1:8" x14ac:dyDescent="0.3">
      <c r="A12" s="107"/>
      <c r="B12" s="71"/>
      <c r="C12" s="47"/>
      <c r="D12" s="74"/>
      <c r="E12" s="129"/>
      <c r="F12" s="205"/>
      <c r="G12" s="109"/>
      <c r="H12" s="76"/>
    </row>
    <row r="13" spans="1:8" x14ac:dyDescent="0.3">
      <c r="A13" s="236" t="s">
        <v>91</v>
      </c>
      <c r="B13" s="237" t="s">
        <v>95</v>
      </c>
      <c r="C13" s="193" t="s">
        <v>64</v>
      </c>
      <c r="D13" s="108">
        <v>444000</v>
      </c>
      <c r="E13" s="108">
        <v>444000</v>
      </c>
      <c r="F13" s="205">
        <f t="shared" si="0"/>
        <v>0</v>
      </c>
      <c r="G13" s="109">
        <f t="shared" si="1"/>
        <v>0</v>
      </c>
      <c r="H13" s="76"/>
    </row>
    <row r="14" spans="1:8" x14ac:dyDescent="0.3">
      <c r="A14" s="107"/>
      <c r="B14" s="71"/>
      <c r="C14" s="47"/>
      <c r="D14" s="74"/>
      <c r="E14" s="129"/>
      <c r="F14" s="205"/>
      <c r="G14" s="109"/>
      <c r="H14" s="76"/>
    </row>
    <row r="15" spans="1:8" x14ac:dyDescent="0.3">
      <c r="A15" s="236" t="s">
        <v>91</v>
      </c>
      <c r="B15" s="237" t="s">
        <v>92</v>
      </c>
      <c r="C15" s="75" t="s">
        <v>65</v>
      </c>
      <c r="D15" s="109">
        <v>12000</v>
      </c>
      <c r="E15" s="109">
        <v>12000</v>
      </c>
      <c r="F15" s="205">
        <f t="shared" si="0"/>
        <v>0</v>
      </c>
      <c r="G15" s="109">
        <f t="shared" si="1"/>
        <v>0</v>
      </c>
      <c r="H15" s="76"/>
    </row>
    <row r="16" spans="1:8" x14ac:dyDescent="0.3">
      <c r="A16" s="107"/>
      <c r="B16" s="71"/>
      <c r="C16" s="47"/>
      <c r="D16" s="74"/>
      <c r="E16" s="129"/>
      <c r="F16" s="205"/>
      <c r="G16" s="109"/>
      <c r="H16" s="76"/>
    </row>
    <row r="17" spans="1:8" x14ac:dyDescent="0.3">
      <c r="A17" s="236" t="s">
        <v>91</v>
      </c>
      <c r="B17" s="237" t="s">
        <v>94</v>
      </c>
      <c r="C17" s="193" t="s">
        <v>64</v>
      </c>
      <c r="D17" s="109">
        <v>55653</v>
      </c>
      <c r="E17" s="109">
        <v>55653</v>
      </c>
      <c r="F17" s="205">
        <f t="shared" si="0"/>
        <v>0</v>
      </c>
      <c r="G17" s="109">
        <f t="shared" si="1"/>
        <v>0</v>
      </c>
      <c r="H17" s="76"/>
    </row>
    <row r="18" spans="1:8" x14ac:dyDescent="0.3">
      <c r="A18" s="107"/>
      <c r="B18" s="71"/>
      <c r="C18" s="47"/>
      <c r="D18" s="74"/>
      <c r="E18" s="129"/>
      <c r="F18" s="205"/>
      <c r="G18" s="109"/>
      <c r="H18" s="76"/>
    </row>
    <row r="19" spans="1:8" x14ac:dyDescent="0.3">
      <c r="A19" s="236" t="s">
        <v>91</v>
      </c>
      <c r="B19" s="237" t="s">
        <v>93</v>
      </c>
      <c r="C19" s="193" t="s">
        <v>64</v>
      </c>
      <c r="D19" s="74">
        <v>38207.97</v>
      </c>
      <c r="E19" s="74">
        <v>38207.97</v>
      </c>
      <c r="F19" s="205">
        <f t="shared" si="0"/>
        <v>0</v>
      </c>
      <c r="G19" s="109">
        <f t="shared" si="1"/>
        <v>0</v>
      </c>
      <c r="H19" s="76"/>
    </row>
    <row r="20" spans="1:8" x14ac:dyDescent="0.3">
      <c r="A20" s="107"/>
      <c r="B20" s="71"/>
      <c r="C20" s="47"/>
      <c r="D20" s="74"/>
      <c r="E20" s="129"/>
      <c r="F20" s="205"/>
      <c r="G20" s="109"/>
      <c r="H20" s="76"/>
    </row>
    <row r="21" spans="1:8" x14ac:dyDescent="0.3">
      <c r="A21" s="236" t="s">
        <v>91</v>
      </c>
      <c r="B21" s="237" t="s">
        <v>97</v>
      </c>
      <c r="C21" s="193" t="s">
        <v>64</v>
      </c>
      <c r="D21" s="74">
        <v>103364.54</v>
      </c>
      <c r="E21" s="74">
        <v>103364.54</v>
      </c>
      <c r="F21" s="205">
        <f t="shared" si="0"/>
        <v>0</v>
      </c>
      <c r="G21" s="109">
        <f t="shared" si="1"/>
        <v>0</v>
      </c>
      <c r="H21" s="76"/>
    </row>
    <row r="22" spans="1:8" x14ac:dyDescent="0.3">
      <c r="A22" s="107"/>
      <c r="B22" s="71"/>
      <c r="C22" s="47"/>
      <c r="D22" s="74"/>
      <c r="E22" s="129"/>
      <c r="F22" s="205"/>
      <c r="G22" s="109"/>
      <c r="H22" s="76"/>
    </row>
    <row r="23" spans="1:8" x14ac:dyDescent="0.3">
      <c r="A23" s="236" t="s">
        <v>91</v>
      </c>
      <c r="B23" s="237" t="s">
        <v>96</v>
      </c>
      <c r="C23" s="193" t="s">
        <v>64</v>
      </c>
      <c r="D23" s="74">
        <v>55271.37</v>
      </c>
      <c r="E23" s="74">
        <v>55271.37</v>
      </c>
      <c r="F23" s="205">
        <f t="shared" si="0"/>
        <v>0</v>
      </c>
      <c r="G23" s="109">
        <f t="shared" si="1"/>
        <v>0</v>
      </c>
      <c r="H23" s="76"/>
    </row>
    <row r="24" spans="1:8" x14ac:dyDescent="0.3">
      <c r="A24" s="90"/>
      <c r="B24" s="91"/>
      <c r="C24" s="47"/>
      <c r="D24" s="108"/>
      <c r="E24" s="109"/>
      <c r="F24" s="109"/>
      <c r="G24" s="109"/>
      <c r="H24" s="76"/>
    </row>
    <row r="25" spans="1:8" x14ac:dyDescent="0.3">
      <c r="A25" s="110"/>
      <c r="B25" s="111"/>
      <c r="C25" s="112"/>
      <c r="D25" s="37"/>
      <c r="E25" s="37"/>
      <c r="F25" s="37"/>
      <c r="G25" s="37"/>
      <c r="H25" s="113"/>
    </row>
    <row r="26" spans="1:8" ht="19.5" thickBot="1" x14ac:dyDescent="0.35">
      <c r="A26" s="114"/>
      <c r="B26" s="115"/>
      <c r="C26" s="116" t="s">
        <v>37</v>
      </c>
      <c r="D26" s="198">
        <f>SUM(D7:D25)</f>
        <v>1219396.8800000001</v>
      </c>
      <c r="E26" s="304">
        <f>SUM(E7:E25)</f>
        <v>1219396.8800000001</v>
      </c>
      <c r="F26" s="198">
        <f>SUM(F7:F25)</f>
        <v>0</v>
      </c>
      <c r="G26" s="161">
        <f>D26-E26-F26</f>
        <v>0</v>
      </c>
      <c r="H26" s="118"/>
    </row>
    <row r="27" spans="1:8" ht="19.5" thickTop="1" x14ac:dyDescent="0.3"/>
  </sheetData>
  <mergeCells count="2">
    <mergeCell ref="A1:G1"/>
    <mergeCell ref="A2:G2"/>
  </mergeCells>
  <pageMargins left="0.47" right="0.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D1" workbookViewId="0">
      <selection activeCell="U10" sqref="U10"/>
    </sheetView>
  </sheetViews>
  <sheetFormatPr defaultRowHeight="15.75" x14ac:dyDescent="0.25"/>
  <cols>
    <col min="1" max="1" width="7.28515625" style="25" customWidth="1"/>
    <col min="2" max="2" width="7.42578125" style="19" customWidth="1"/>
    <col min="3" max="3" width="35.140625" style="19" customWidth="1"/>
    <col min="4" max="4" width="11.28515625" style="19" customWidth="1"/>
    <col min="5" max="5" width="10.42578125" style="19" customWidth="1"/>
    <col min="6" max="6" width="8.85546875" style="19" customWidth="1"/>
    <col min="7" max="7" width="11.28515625" style="19" customWidth="1"/>
    <col min="8" max="8" width="9.140625" style="25" customWidth="1"/>
    <col min="9" max="16384" width="9.140625" style="19"/>
  </cols>
  <sheetData>
    <row r="1" spans="1:8" ht="18.75" x14ac:dyDescent="0.3">
      <c r="A1" s="332" t="s">
        <v>39</v>
      </c>
      <c r="B1" s="332"/>
      <c r="C1" s="332"/>
      <c r="D1" s="332"/>
      <c r="E1" s="332"/>
      <c r="F1" s="332"/>
      <c r="G1" s="332"/>
      <c r="H1" s="100" t="s">
        <v>41</v>
      </c>
    </row>
    <row r="2" spans="1:8" ht="18.75" x14ac:dyDescent="0.3">
      <c r="A2" s="332" t="s">
        <v>566</v>
      </c>
      <c r="B2" s="332"/>
      <c r="C2" s="332"/>
      <c r="D2" s="332"/>
      <c r="E2" s="332"/>
      <c r="F2" s="332"/>
      <c r="G2" s="332"/>
      <c r="H2" s="78"/>
    </row>
    <row r="3" spans="1:8" ht="18.75" x14ac:dyDescent="0.3">
      <c r="A3" s="100" t="s">
        <v>14</v>
      </c>
      <c r="B3" s="64"/>
      <c r="C3" s="64"/>
      <c r="D3" s="64"/>
      <c r="E3" s="64"/>
      <c r="F3" s="64"/>
      <c r="G3" s="78" t="s">
        <v>42</v>
      </c>
      <c r="H3" s="78" t="s">
        <v>43</v>
      </c>
    </row>
    <row r="4" spans="1:8" ht="18.75" x14ac:dyDescent="0.3">
      <c r="A4" s="101" t="s">
        <v>16</v>
      </c>
      <c r="B4" s="81" t="s">
        <v>12</v>
      </c>
      <c r="C4" s="66" t="s">
        <v>4</v>
      </c>
      <c r="D4" s="67" t="s">
        <v>21</v>
      </c>
      <c r="E4" s="102" t="s">
        <v>1</v>
      </c>
      <c r="F4" s="102" t="s">
        <v>31</v>
      </c>
      <c r="G4" s="67" t="s">
        <v>2</v>
      </c>
      <c r="H4" s="103" t="s">
        <v>3</v>
      </c>
    </row>
    <row r="5" spans="1:8" ht="18.75" x14ac:dyDescent="0.3">
      <c r="A5" s="104"/>
      <c r="B5" s="68"/>
      <c r="C5" s="69"/>
      <c r="D5" s="70"/>
      <c r="E5" s="105"/>
      <c r="F5" s="105" t="s">
        <v>24</v>
      </c>
      <c r="G5" s="70"/>
      <c r="H5" s="106" t="s">
        <v>17</v>
      </c>
    </row>
    <row r="6" spans="1:8" ht="18.75" x14ac:dyDescent="0.3">
      <c r="A6" s="90" t="s">
        <v>71</v>
      </c>
      <c r="B6" s="91" t="s">
        <v>72</v>
      </c>
      <c r="C6" s="211" t="s">
        <v>73</v>
      </c>
      <c r="D6" s="212">
        <v>600000</v>
      </c>
      <c r="E6" s="74"/>
      <c r="F6" s="109"/>
      <c r="G6" s="109"/>
      <c r="H6" s="76"/>
    </row>
    <row r="7" spans="1:8" ht="18.75" x14ac:dyDescent="0.3">
      <c r="A7" s="90"/>
      <c r="B7" s="91"/>
      <c r="C7" s="203"/>
      <c r="D7" s="207"/>
      <c r="E7" s="74"/>
      <c r="F7" s="109"/>
      <c r="G7" s="109"/>
      <c r="H7" s="76"/>
    </row>
    <row r="8" spans="1:8" ht="18.75" x14ac:dyDescent="0.3">
      <c r="A8" s="107"/>
      <c r="B8" s="71">
        <v>1</v>
      </c>
      <c r="C8" s="47" t="s">
        <v>98</v>
      </c>
      <c r="D8" s="45">
        <v>270000</v>
      </c>
      <c r="E8" s="74"/>
      <c r="F8" s="109"/>
      <c r="G8" s="109">
        <f>D8</f>
        <v>270000</v>
      </c>
      <c r="H8" s="76" t="s">
        <v>100</v>
      </c>
    </row>
    <row r="9" spans="1:8" ht="18.75" x14ac:dyDescent="0.3">
      <c r="A9" s="107"/>
      <c r="B9" s="71"/>
      <c r="C9" s="47" t="s">
        <v>99</v>
      </c>
      <c r="D9" s="108"/>
      <c r="E9" s="74"/>
      <c r="F9" s="109"/>
      <c r="G9" s="109"/>
      <c r="H9" s="76"/>
    </row>
    <row r="10" spans="1:8" ht="18.75" x14ac:dyDescent="0.3">
      <c r="A10" s="90" t="s">
        <v>75</v>
      </c>
      <c r="B10" s="71" t="s">
        <v>101</v>
      </c>
      <c r="C10" s="47" t="s">
        <v>102</v>
      </c>
      <c r="D10" s="108"/>
      <c r="E10" s="109">
        <v>51573</v>
      </c>
      <c r="F10" s="109"/>
      <c r="G10" s="109">
        <f>G8-E10</f>
        <v>218427</v>
      </c>
      <c r="H10" s="76"/>
    </row>
    <row r="11" spans="1:8" ht="18.75" x14ac:dyDescent="0.3">
      <c r="A11" s="107" t="s">
        <v>222</v>
      </c>
      <c r="B11" s="71" t="s">
        <v>227</v>
      </c>
      <c r="C11" s="47" t="s">
        <v>110</v>
      </c>
      <c r="D11" s="74"/>
      <c r="E11" s="129">
        <v>10062</v>
      </c>
      <c r="F11" s="109"/>
      <c r="G11" s="109">
        <f t="shared" ref="G11:G28" si="0">G10-E11-F11</f>
        <v>208365</v>
      </c>
      <c r="H11" s="76"/>
    </row>
    <row r="12" spans="1:8" ht="18.75" x14ac:dyDescent="0.3">
      <c r="A12" s="107" t="s">
        <v>138</v>
      </c>
      <c r="B12" s="71" t="s">
        <v>233</v>
      </c>
      <c r="C12" s="47" t="s">
        <v>234</v>
      </c>
      <c r="D12" s="74"/>
      <c r="E12" s="129">
        <v>7240</v>
      </c>
      <c r="F12" s="109"/>
      <c r="G12" s="109">
        <f t="shared" si="0"/>
        <v>201125</v>
      </c>
      <c r="H12" s="76"/>
    </row>
    <row r="13" spans="1:8" ht="18.75" x14ac:dyDescent="0.3">
      <c r="A13" s="107" t="s">
        <v>138</v>
      </c>
      <c r="B13" s="71" t="s">
        <v>235</v>
      </c>
      <c r="C13" s="47" t="s">
        <v>236</v>
      </c>
      <c r="D13" s="74"/>
      <c r="E13" s="129">
        <v>768</v>
      </c>
      <c r="F13" s="109"/>
      <c r="G13" s="109">
        <f t="shared" si="0"/>
        <v>200357</v>
      </c>
      <c r="H13" s="76"/>
    </row>
    <row r="14" spans="1:8" ht="18.75" x14ac:dyDescent="0.3">
      <c r="A14" s="107"/>
      <c r="B14" s="71" t="s">
        <v>245</v>
      </c>
      <c r="C14" s="47" t="s">
        <v>248</v>
      </c>
      <c r="D14" s="74"/>
      <c r="E14" s="129">
        <v>352</v>
      </c>
      <c r="F14" s="109"/>
      <c r="G14" s="109">
        <f t="shared" si="0"/>
        <v>200005</v>
      </c>
      <c r="H14" s="76" t="s">
        <v>247</v>
      </c>
    </row>
    <row r="15" spans="1:8" ht="18.75" x14ac:dyDescent="0.3">
      <c r="A15" s="107"/>
      <c r="B15" s="71" t="s">
        <v>251</v>
      </c>
      <c r="C15" s="47" t="s">
        <v>250</v>
      </c>
      <c r="D15" s="74"/>
      <c r="E15" s="129">
        <v>396</v>
      </c>
      <c r="F15" s="109"/>
      <c r="G15" s="109">
        <f t="shared" si="0"/>
        <v>199609</v>
      </c>
      <c r="H15" s="76" t="s">
        <v>249</v>
      </c>
    </row>
    <row r="16" spans="1:8" ht="18.75" x14ac:dyDescent="0.3">
      <c r="A16" s="107" t="s">
        <v>477</v>
      </c>
      <c r="B16" s="71" t="s">
        <v>478</v>
      </c>
      <c r="C16" s="47" t="s">
        <v>489</v>
      </c>
      <c r="D16" s="74"/>
      <c r="E16" s="129">
        <v>1160</v>
      </c>
      <c r="F16" s="109"/>
      <c r="G16" s="109">
        <f t="shared" si="0"/>
        <v>198449</v>
      </c>
      <c r="H16" s="76"/>
    </row>
    <row r="17" spans="1:8" ht="18.75" x14ac:dyDescent="0.3">
      <c r="A17" s="107"/>
      <c r="B17" s="71" t="s">
        <v>483</v>
      </c>
      <c r="C17" s="47" t="s">
        <v>234</v>
      </c>
      <c r="D17" s="74"/>
      <c r="E17" s="129">
        <v>3500</v>
      </c>
      <c r="F17" s="109"/>
      <c r="G17" s="109">
        <f t="shared" si="0"/>
        <v>194949</v>
      </c>
      <c r="H17" s="76" t="s">
        <v>546</v>
      </c>
    </row>
    <row r="18" spans="1:8" ht="18.75" x14ac:dyDescent="0.3">
      <c r="A18" s="107" t="s">
        <v>494</v>
      </c>
      <c r="B18" s="71" t="s">
        <v>491</v>
      </c>
      <c r="C18" s="47" t="s">
        <v>490</v>
      </c>
      <c r="D18" s="74"/>
      <c r="E18" s="129">
        <v>1940</v>
      </c>
      <c r="F18" s="109"/>
      <c r="G18" s="109">
        <f t="shared" si="0"/>
        <v>193009</v>
      </c>
      <c r="H18" s="76"/>
    </row>
    <row r="19" spans="1:8" ht="18.75" x14ac:dyDescent="0.3">
      <c r="A19" s="107" t="s">
        <v>495</v>
      </c>
      <c r="B19" s="71" t="s">
        <v>493</v>
      </c>
      <c r="C19" s="47" t="s">
        <v>492</v>
      </c>
      <c r="D19" s="74"/>
      <c r="E19" s="129">
        <v>5204</v>
      </c>
      <c r="F19" s="109"/>
      <c r="G19" s="109">
        <f t="shared" si="0"/>
        <v>187805</v>
      </c>
      <c r="H19" s="76"/>
    </row>
    <row r="20" spans="1:8" ht="18.75" x14ac:dyDescent="0.3">
      <c r="A20" s="107" t="s">
        <v>498</v>
      </c>
      <c r="B20" s="71" t="s">
        <v>497</v>
      </c>
      <c r="C20" s="47" t="s">
        <v>490</v>
      </c>
      <c r="D20" s="74"/>
      <c r="E20" s="129">
        <v>5504</v>
      </c>
      <c r="F20" s="109"/>
      <c r="G20" s="109">
        <f t="shared" si="0"/>
        <v>182301</v>
      </c>
      <c r="H20" s="76"/>
    </row>
    <row r="21" spans="1:8" ht="18.75" x14ac:dyDescent="0.3">
      <c r="A21" s="107"/>
      <c r="B21" s="71" t="s">
        <v>497</v>
      </c>
      <c r="C21" s="47" t="s">
        <v>496</v>
      </c>
      <c r="D21" s="74"/>
      <c r="E21" s="129">
        <v>4652</v>
      </c>
      <c r="F21" s="109"/>
      <c r="G21" s="109">
        <f t="shared" si="0"/>
        <v>177649</v>
      </c>
      <c r="H21" s="76"/>
    </row>
    <row r="22" spans="1:8" ht="18.75" x14ac:dyDescent="0.3">
      <c r="A22" s="107" t="s">
        <v>495</v>
      </c>
      <c r="B22" s="71" t="s">
        <v>547</v>
      </c>
      <c r="C22" s="47" t="s">
        <v>548</v>
      </c>
      <c r="D22" s="74"/>
      <c r="E22" s="169">
        <v>28612.5</v>
      </c>
      <c r="F22" s="109"/>
      <c r="G22" s="299">
        <f t="shared" si="0"/>
        <v>149036.5</v>
      </c>
      <c r="H22" s="76"/>
    </row>
    <row r="23" spans="1:8" ht="18.75" x14ac:dyDescent="0.3">
      <c r="A23" s="107"/>
      <c r="B23" s="71"/>
      <c r="C23" s="47" t="s">
        <v>580</v>
      </c>
      <c r="D23" s="74"/>
      <c r="E23" s="129"/>
      <c r="F23" s="299">
        <v>266.5</v>
      </c>
      <c r="G23" s="299">
        <f t="shared" si="0"/>
        <v>148770</v>
      </c>
      <c r="H23" s="76" t="s">
        <v>247</v>
      </c>
    </row>
    <row r="24" spans="1:8" ht="18.75" x14ac:dyDescent="0.3">
      <c r="A24" s="107"/>
      <c r="B24" s="71"/>
      <c r="C24" s="47" t="s">
        <v>581</v>
      </c>
      <c r="D24" s="74"/>
      <c r="E24" s="129"/>
      <c r="F24" s="108">
        <v>16135</v>
      </c>
      <c r="G24" s="299">
        <f t="shared" si="0"/>
        <v>132635</v>
      </c>
      <c r="H24" s="76" t="s">
        <v>586</v>
      </c>
    </row>
    <row r="25" spans="1:8" ht="18.75" x14ac:dyDescent="0.3">
      <c r="A25" s="107"/>
      <c r="B25" s="71"/>
      <c r="C25" s="47" t="s">
        <v>582</v>
      </c>
      <c r="D25" s="74"/>
      <c r="E25" s="129"/>
      <c r="F25" s="108">
        <v>4800</v>
      </c>
      <c r="G25" s="299">
        <f t="shared" si="0"/>
        <v>127835</v>
      </c>
      <c r="H25" s="76" t="s">
        <v>586</v>
      </c>
    </row>
    <row r="26" spans="1:8" ht="18.75" x14ac:dyDescent="0.3">
      <c r="A26" s="107"/>
      <c r="B26" s="71"/>
      <c r="C26" s="47" t="s">
        <v>583</v>
      </c>
      <c r="D26" s="74"/>
      <c r="E26" s="129"/>
      <c r="F26" s="108">
        <v>6328</v>
      </c>
      <c r="G26" s="299">
        <f t="shared" si="0"/>
        <v>121507</v>
      </c>
      <c r="H26" s="76" t="s">
        <v>585</v>
      </c>
    </row>
    <row r="27" spans="1:8" ht="18.75" x14ac:dyDescent="0.3">
      <c r="A27" s="107"/>
      <c r="B27" s="71"/>
      <c r="C27" s="47" t="s">
        <v>584</v>
      </c>
      <c r="D27" s="74"/>
      <c r="E27" s="129"/>
      <c r="F27" s="108">
        <v>1516</v>
      </c>
      <c r="G27" s="299">
        <f t="shared" si="0"/>
        <v>119991</v>
      </c>
      <c r="H27" s="76"/>
    </row>
    <row r="28" spans="1:8" ht="18.75" x14ac:dyDescent="0.3">
      <c r="A28" s="107"/>
      <c r="B28" s="71"/>
      <c r="C28" s="47" t="s">
        <v>602</v>
      </c>
      <c r="D28" s="74"/>
      <c r="E28" s="129"/>
      <c r="F28" s="108">
        <v>3510</v>
      </c>
      <c r="G28" s="299">
        <f t="shared" si="0"/>
        <v>116481</v>
      </c>
      <c r="H28" s="76" t="s">
        <v>601</v>
      </c>
    </row>
    <row r="29" spans="1:8" ht="18.75" x14ac:dyDescent="0.3">
      <c r="A29" s="107"/>
      <c r="B29" s="71"/>
      <c r="C29" s="47"/>
      <c r="D29" s="74"/>
      <c r="E29" s="129"/>
      <c r="F29" s="299"/>
      <c r="G29" s="109"/>
      <c r="H29" s="76"/>
    </row>
    <row r="30" spans="1:8" ht="18.75" x14ac:dyDescent="0.3">
      <c r="A30" s="107"/>
      <c r="B30" s="71">
        <v>2</v>
      </c>
      <c r="C30" s="47" t="s">
        <v>210</v>
      </c>
      <c r="D30" s="74">
        <v>47500</v>
      </c>
      <c r="E30" s="129"/>
      <c r="F30" s="109"/>
      <c r="G30" s="109">
        <f>D30</f>
        <v>47500</v>
      </c>
      <c r="H30" s="76"/>
    </row>
    <row r="31" spans="1:8" ht="18.75" x14ac:dyDescent="0.3">
      <c r="A31" s="107" t="s">
        <v>560</v>
      </c>
      <c r="B31" s="71" t="s">
        <v>559</v>
      </c>
      <c r="C31" s="47" t="s">
        <v>561</v>
      </c>
      <c r="D31" s="74"/>
      <c r="E31" s="129">
        <v>35020</v>
      </c>
      <c r="F31" s="109"/>
      <c r="G31" s="109">
        <f>G30-E31</f>
        <v>12480</v>
      </c>
      <c r="H31" s="76"/>
    </row>
    <row r="32" spans="1:8" ht="18.75" x14ac:dyDescent="0.3">
      <c r="A32" s="107"/>
      <c r="B32" s="71"/>
      <c r="C32" s="47" t="s">
        <v>562</v>
      </c>
      <c r="D32" s="74"/>
      <c r="E32" s="129">
        <v>-5117</v>
      </c>
      <c r="F32" s="109"/>
      <c r="G32" s="109">
        <f>G31-E32</f>
        <v>17597</v>
      </c>
      <c r="H32" s="76"/>
    </row>
    <row r="33" spans="1:8" ht="18.75" x14ac:dyDescent="0.3">
      <c r="A33" s="107"/>
      <c r="B33" s="71"/>
      <c r="C33" s="47" t="s">
        <v>587</v>
      </c>
      <c r="D33" s="74"/>
      <c r="E33" s="129"/>
      <c r="F33" s="109">
        <v>2310</v>
      </c>
      <c r="G33" s="109">
        <f>G32-E33-F33</f>
        <v>15287</v>
      </c>
      <c r="H33" s="76"/>
    </row>
    <row r="34" spans="1:8" ht="18.75" x14ac:dyDescent="0.3">
      <c r="A34" s="107"/>
      <c r="B34" s="71"/>
      <c r="C34" s="47" t="s">
        <v>660</v>
      </c>
      <c r="D34" s="74">
        <v>-13907</v>
      </c>
      <c r="E34" s="129"/>
      <c r="F34" s="109"/>
      <c r="G34" s="109">
        <f>G33+D34</f>
        <v>1380</v>
      </c>
      <c r="H34" s="76"/>
    </row>
    <row r="35" spans="1:8" ht="18.75" x14ac:dyDescent="0.3">
      <c r="A35" s="107"/>
      <c r="B35" s="71"/>
      <c r="C35" s="47"/>
      <c r="D35" s="74"/>
      <c r="E35" s="129"/>
      <c r="F35" s="109"/>
      <c r="G35" s="109"/>
      <c r="H35" s="76"/>
    </row>
    <row r="36" spans="1:8" ht="18.75" x14ac:dyDescent="0.3">
      <c r="A36" s="107"/>
      <c r="B36" s="71">
        <v>3</v>
      </c>
      <c r="C36" s="47" t="s">
        <v>211</v>
      </c>
      <c r="D36" s="74">
        <v>40000</v>
      </c>
      <c r="E36" s="129"/>
      <c r="F36" s="109"/>
      <c r="G36" s="109">
        <f>D36</f>
        <v>40000</v>
      </c>
      <c r="H36" s="76"/>
    </row>
    <row r="37" spans="1:8" ht="18.75" x14ac:dyDescent="0.3">
      <c r="A37" s="107" t="s">
        <v>518</v>
      </c>
      <c r="B37" s="71" t="s">
        <v>556</v>
      </c>
      <c r="C37" s="47" t="s">
        <v>572</v>
      </c>
      <c r="D37" s="74"/>
      <c r="E37" s="129">
        <v>27300</v>
      </c>
      <c r="F37" s="109"/>
      <c r="G37" s="109">
        <f>G36-E37</f>
        <v>12700</v>
      </c>
      <c r="H37" s="76"/>
    </row>
    <row r="38" spans="1:8" ht="18.75" x14ac:dyDescent="0.3">
      <c r="A38" s="107"/>
      <c r="B38" s="71"/>
      <c r="C38" s="47"/>
      <c r="D38" s="74"/>
      <c r="E38" s="129"/>
      <c r="F38" s="109"/>
      <c r="G38" s="109">
        <f>G37-E38</f>
        <v>12700</v>
      </c>
      <c r="H38" s="76"/>
    </row>
    <row r="39" spans="1:8" ht="18.75" x14ac:dyDescent="0.3">
      <c r="A39" s="107"/>
      <c r="B39" s="71"/>
      <c r="C39" s="47"/>
      <c r="D39" s="74"/>
      <c r="E39" s="129"/>
      <c r="F39" s="109"/>
      <c r="G39" s="109"/>
      <c r="H39" s="76"/>
    </row>
    <row r="40" spans="1:8" ht="24" customHeight="1" x14ac:dyDescent="0.3">
      <c r="A40" s="107"/>
      <c r="B40" s="71">
        <v>4</v>
      </c>
      <c r="C40" s="47" t="s">
        <v>212</v>
      </c>
      <c r="D40" s="74">
        <v>36000</v>
      </c>
      <c r="E40" s="129"/>
      <c r="F40" s="109"/>
      <c r="G40" s="109">
        <f>D40</f>
        <v>36000</v>
      </c>
      <c r="H40" s="76"/>
    </row>
    <row r="41" spans="1:8" ht="24" customHeight="1" x14ac:dyDescent="0.3">
      <c r="A41" s="107" t="s">
        <v>494</v>
      </c>
      <c r="B41" s="71" t="s">
        <v>557</v>
      </c>
      <c r="C41" s="47" t="s">
        <v>558</v>
      </c>
      <c r="D41" s="74"/>
      <c r="E41" s="129">
        <v>18000</v>
      </c>
      <c r="F41" s="109"/>
      <c r="G41" s="109">
        <f>G40-E41</f>
        <v>18000</v>
      </c>
      <c r="H41" s="76"/>
    </row>
    <row r="42" spans="1:8" ht="18.75" x14ac:dyDescent="0.3">
      <c r="A42" s="90"/>
      <c r="B42" s="91"/>
      <c r="C42" s="47"/>
      <c r="D42" s="108"/>
      <c r="E42" s="109"/>
      <c r="F42" s="109"/>
      <c r="G42" s="109"/>
      <c r="H42" s="76"/>
    </row>
    <row r="43" spans="1:8" ht="24" customHeight="1" x14ac:dyDescent="0.3">
      <c r="A43" s="90"/>
      <c r="B43" s="91"/>
      <c r="C43" s="47"/>
      <c r="D43" s="108"/>
      <c r="E43" s="109"/>
      <c r="F43" s="109"/>
      <c r="G43" s="109"/>
      <c r="H43" s="76"/>
    </row>
    <row r="44" spans="1:8" ht="24" customHeight="1" x14ac:dyDescent="0.3">
      <c r="A44" s="90"/>
      <c r="B44" s="91"/>
      <c r="C44" s="75"/>
      <c r="D44" s="108"/>
      <c r="E44" s="109"/>
      <c r="F44" s="109"/>
      <c r="G44" s="109">
        <f>D44</f>
        <v>0</v>
      </c>
      <c r="H44" s="76"/>
    </row>
    <row r="45" spans="1:8" ht="24" customHeight="1" x14ac:dyDescent="0.3">
      <c r="A45" s="90"/>
      <c r="B45" s="91">
        <v>5</v>
      </c>
      <c r="C45" s="75" t="s">
        <v>662</v>
      </c>
      <c r="D45" s="108">
        <v>6600</v>
      </c>
      <c r="E45" s="109"/>
      <c r="F45" s="109"/>
      <c r="G45" s="109">
        <f>D45</f>
        <v>6600</v>
      </c>
      <c r="H45" s="76" t="s">
        <v>661</v>
      </c>
    </row>
    <row r="46" spans="1:8" ht="18.75" x14ac:dyDescent="0.3">
      <c r="A46" s="90" t="s">
        <v>486</v>
      </c>
      <c r="B46" s="91" t="s">
        <v>658</v>
      </c>
      <c r="C46" s="47" t="s">
        <v>532</v>
      </c>
      <c r="D46" s="74"/>
      <c r="E46" s="129">
        <v>1000</v>
      </c>
      <c r="F46" s="109"/>
      <c r="G46" s="109">
        <f>G44-E46</f>
        <v>-1000</v>
      </c>
      <c r="H46" s="76"/>
    </row>
    <row r="47" spans="1:8" ht="24" customHeight="1" x14ac:dyDescent="0.3">
      <c r="A47" s="90" t="s">
        <v>486</v>
      </c>
      <c r="B47" s="91" t="s">
        <v>659</v>
      </c>
      <c r="C47" s="47" t="s">
        <v>533</v>
      </c>
      <c r="D47" s="74"/>
      <c r="E47" s="129">
        <v>1000</v>
      </c>
      <c r="F47" s="109"/>
      <c r="G47" s="109">
        <f t="shared" ref="G47:G48" si="1">G46-E47</f>
        <v>-2000</v>
      </c>
      <c r="H47" s="76"/>
    </row>
    <row r="48" spans="1:8" ht="24" customHeight="1" x14ac:dyDescent="0.3">
      <c r="A48" s="107"/>
      <c r="B48" s="71" t="s">
        <v>537</v>
      </c>
      <c r="C48" s="47" t="s">
        <v>538</v>
      </c>
      <c r="D48" s="45"/>
      <c r="E48" s="109">
        <v>600</v>
      </c>
      <c r="F48" s="109"/>
      <c r="G48" s="109">
        <f t="shared" si="1"/>
        <v>-2600</v>
      </c>
      <c r="H48" s="76"/>
    </row>
    <row r="49" spans="1:8" ht="24" customHeight="1" x14ac:dyDescent="0.3">
      <c r="A49" s="107"/>
      <c r="B49" s="71"/>
      <c r="C49" s="47"/>
      <c r="D49" s="45"/>
      <c r="E49" s="109"/>
      <c r="F49" s="109"/>
      <c r="G49" s="109"/>
      <c r="H49" s="76"/>
    </row>
    <row r="50" spans="1:8" ht="24" customHeight="1" x14ac:dyDescent="0.3">
      <c r="A50" s="107"/>
      <c r="B50" s="71">
        <v>6</v>
      </c>
      <c r="C50" s="47" t="s">
        <v>663</v>
      </c>
      <c r="D50" s="45">
        <v>199350</v>
      </c>
      <c r="E50" s="109"/>
      <c r="F50" s="109"/>
      <c r="G50" s="109">
        <f>D50</f>
        <v>199350</v>
      </c>
      <c r="H50" s="76" t="s">
        <v>664</v>
      </c>
    </row>
    <row r="51" spans="1:8" ht="24" customHeight="1" x14ac:dyDescent="0.3">
      <c r="A51" s="107"/>
      <c r="B51" s="71"/>
      <c r="C51" s="47"/>
      <c r="D51" s="45"/>
      <c r="E51" s="109"/>
      <c r="F51" s="109"/>
      <c r="G51" s="109"/>
      <c r="H51" s="76" t="s">
        <v>665</v>
      </c>
    </row>
    <row r="52" spans="1:8" ht="24" customHeight="1" x14ac:dyDescent="0.3">
      <c r="A52" s="107"/>
      <c r="B52" s="71"/>
      <c r="C52" s="75" t="s">
        <v>563</v>
      </c>
      <c r="D52" s="45">
        <v>14457</v>
      </c>
      <c r="E52" s="109"/>
      <c r="F52" s="109"/>
      <c r="G52" s="109"/>
      <c r="H52" s="76"/>
    </row>
    <row r="53" spans="1:8" ht="18.75" x14ac:dyDescent="0.3">
      <c r="A53" s="107"/>
      <c r="B53" s="71"/>
      <c r="C53" s="47"/>
      <c r="D53" s="74"/>
      <c r="E53" s="129"/>
      <c r="F53" s="109"/>
      <c r="G53" s="109"/>
      <c r="H53" s="76"/>
    </row>
    <row r="54" spans="1:8" ht="18.75" x14ac:dyDescent="0.3">
      <c r="A54" s="110"/>
      <c r="B54" s="111"/>
      <c r="C54" s="112"/>
      <c r="D54" s="37"/>
      <c r="E54" s="37"/>
      <c r="F54" s="37"/>
      <c r="G54" s="37"/>
      <c r="H54" s="113"/>
    </row>
    <row r="55" spans="1:8" ht="19.5" thickBot="1" x14ac:dyDescent="0.35">
      <c r="A55" s="114"/>
      <c r="B55" s="115"/>
      <c r="C55" s="116" t="s">
        <v>37</v>
      </c>
      <c r="D55" s="117">
        <f>SUM(D8:D54)</f>
        <v>600000</v>
      </c>
      <c r="E55" s="117">
        <f>SUM(E6:E54)</f>
        <v>198766.5</v>
      </c>
      <c r="F55" s="196">
        <f>SUM(F6:F54)</f>
        <v>34865.5</v>
      </c>
      <c r="G55" s="183">
        <f>D55-E55-F55</f>
        <v>366368</v>
      </c>
      <c r="H55" s="118"/>
    </row>
    <row r="56" spans="1:8" ht="16.5" thickTop="1" x14ac:dyDescent="0.25">
      <c r="D56" s="119"/>
      <c r="E56" s="119"/>
      <c r="F56" s="119"/>
      <c r="G56" s="119"/>
    </row>
    <row r="57" spans="1:8" x14ac:dyDescent="0.25">
      <c r="D57" s="192"/>
      <c r="E57" s="119"/>
      <c r="F57" s="119"/>
      <c r="G57" s="119"/>
    </row>
    <row r="58" spans="1:8" x14ac:dyDescent="0.25">
      <c r="D58" s="119"/>
      <c r="E58" s="119"/>
      <c r="F58" s="119"/>
      <c r="G58" s="119"/>
    </row>
    <row r="60" spans="1:8" ht="18.75" x14ac:dyDescent="0.3">
      <c r="B60" s="120"/>
      <c r="C60" s="120"/>
      <c r="D60" s="59"/>
      <c r="E60" s="120"/>
      <c r="F60" s="120"/>
      <c r="G60" s="121"/>
    </row>
    <row r="61" spans="1:8" ht="21.75" customHeight="1" x14ac:dyDescent="0.3">
      <c r="B61" s="122"/>
      <c r="C61" s="120"/>
      <c r="D61" s="59"/>
      <c r="E61" s="120"/>
      <c r="F61" s="120"/>
      <c r="G61" s="121"/>
    </row>
    <row r="62" spans="1:8" ht="22.5" customHeight="1" x14ac:dyDescent="0.25">
      <c r="B62" s="120"/>
      <c r="C62" s="120"/>
      <c r="D62" s="123"/>
      <c r="E62" s="120"/>
      <c r="F62" s="120"/>
      <c r="G62" s="121"/>
    </row>
    <row r="63" spans="1:8" ht="18.75" x14ac:dyDescent="0.3">
      <c r="B63" s="120"/>
      <c r="C63" s="120"/>
      <c r="D63" s="59"/>
      <c r="E63" s="120"/>
      <c r="F63" s="120"/>
      <c r="G63" s="121"/>
    </row>
    <row r="64" spans="1:8" x14ac:dyDescent="0.25">
      <c r="B64" s="120"/>
      <c r="C64" s="120"/>
      <c r="D64" s="124"/>
      <c r="E64" s="120"/>
      <c r="F64" s="120"/>
      <c r="G64" s="120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S20" sqref="S20"/>
    </sheetView>
  </sheetViews>
  <sheetFormatPr defaultRowHeight="15.75" x14ac:dyDescent="0.25"/>
  <cols>
    <col min="1" max="1" width="7.28515625" style="25" customWidth="1"/>
    <col min="2" max="2" width="8.140625" style="19" customWidth="1"/>
    <col min="3" max="3" width="33.85546875" style="19" customWidth="1"/>
    <col min="4" max="4" width="11.28515625" style="19" customWidth="1"/>
    <col min="5" max="5" width="9.5703125" style="19" customWidth="1"/>
    <col min="6" max="6" width="8.28515625" style="19" customWidth="1"/>
    <col min="7" max="7" width="11.28515625" style="19" customWidth="1"/>
    <col min="8" max="8" width="9.140625" style="25" customWidth="1"/>
    <col min="9" max="9" width="8" style="19" customWidth="1"/>
    <col min="10" max="16384" width="9.140625" style="19"/>
  </cols>
  <sheetData>
    <row r="1" spans="1:8" ht="18.75" x14ac:dyDescent="0.3">
      <c r="A1" s="332" t="s">
        <v>39</v>
      </c>
      <c r="B1" s="332"/>
      <c r="C1" s="332"/>
      <c r="D1" s="332"/>
      <c r="E1" s="332"/>
      <c r="F1" s="332"/>
      <c r="G1" s="332"/>
      <c r="H1" s="100" t="s">
        <v>205</v>
      </c>
    </row>
    <row r="2" spans="1:8" ht="18.75" x14ac:dyDescent="0.3">
      <c r="A2" s="332" t="s">
        <v>644</v>
      </c>
      <c r="B2" s="332"/>
      <c r="C2" s="332"/>
      <c r="D2" s="332"/>
      <c r="E2" s="332"/>
      <c r="F2" s="332"/>
      <c r="G2" s="332"/>
      <c r="H2" s="78"/>
    </row>
    <row r="3" spans="1:8" ht="18.75" x14ac:dyDescent="0.3">
      <c r="A3" s="100" t="s">
        <v>14</v>
      </c>
      <c r="B3" s="64"/>
      <c r="C3" s="64"/>
      <c r="D3" s="64"/>
      <c r="E3" s="64"/>
      <c r="F3" s="64"/>
      <c r="G3" s="78" t="s">
        <v>42</v>
      </c>
      <c r="H3" s="78" t="s">
        <v>657</v>
      </c>
    </row>
    <row r="4" spans="1:8" ht="18.75" x14ac:dyDescent="0.3">
      <c r="A4" s="101" t="s">
        <v>16</v>
      </c>
      <c r="B4" s="81" t="s">
        <v>12</v>
      </c>
      <c r="C4" s="66" t="s">
        <v>4</v>
      </c>
      <c r="D4" s="67" t="s">
        <v>21</v>
      </c>
      <c r="E4" s="102" t="s">
        <v>1</v>
      </c>
      <c r="F4" s="102" t="s">
        <v>31</v>
      </c>
      <c r="G4" s="67" t="s">
        <v>2</v>
      </c>
      <c r="H4" s="103" t="s">
        <v>3</v>
      </c>
    </row>
    <row r="5" spans="1:8" ht="18.75" x14ac:dyDescent="0.3">
      <c r="A5" s="104"/>
      <c r="B5" s="68"/>
      <c r="C5" s="69"/>
      <c r="D5" s="70"/>
      <c r="E5" s="105"/>
      <c r="F5" s="105" t="s">
        <v>24</v>
      </c>
      <c r="G5" s="70"/>
      <c r="H5" s="106" t="s">
        <v>17</v>
      </c>
    </row>
    <row r="6" spans="1:8" ht="18.75" x14ac:dyDescent="0.3">
      <c r="A6" s="90"/>
      <c r="B6" s="91"/>
      <c r="C6" s="75"/>
      <c r="D6" s="108"/>
      <c r="E6" s="74"/>
      <c r="F6" s="109"/>
      <c r="G6" s="109"/>
      <c r="H6" s="76"/>
    </row>
    <row r="7" spans="1:8" ht="18.75" x14ac:dyDescent="0.3">
      <c r="A7" s="90" t="s">
        <v>71</v>
      </c>
      <c r="B7" s="91" t="s">
        <v>72</v>
      </c>
      <c r="C7" s="211" t="s">
        <v>73</v>
      </c>
      <c r="D7" s="212">
        <v>200000</v>
      </c>
      <c r="E7" s="208"/>
      <c r="F7" s="209"/>
      <c r="G7" s="209"/>
      <c r="H7" s="210"/>
    </row>
    <row r="8" spans="1:8" ht="18.75" x14ac:dyDescent="0.3">
      <c r="A8" s="90"/>
      <c r="B8" s="91"/>
      <c r="C8" s="203"/>
      <c r="D8" s="207"/>
      <c r="E8" s="204"/>
      <c r="F8" s="205"/>
      <c r="G8" s="205"/>
      <c r="H8" s="200"/>
    </row>
    <row r="9" spans="1:8" ht="18.75" x14ac:dyDescent="0.3">
      <c r="A9" s="107"/>
      <c r="B9" s="71">
        <v>1</v>
      </c>
      <c r="C9" s="47" t="s">
        <v>109</v>
      </c>
      <c r="D9" s="45">
        <v>150000</v>
      </c>
      <c r="E9" s="74"/>
      <c r="F9" s="109"/>
      <c r="G9" s="109">
        <f>D9</f>
        <v>150000</v>
      </c>
      <c r="H9" s="107" t="s">
        <v>111</v>
      </c>
    </row>
    <row r="10" spans="1:8" ht="18.75" x14ac:dyDescent="0.3">
      <c r="A10" s="107" t="s">
        <v>237</v>
      </c>
      <c r="B10" s="71" t="s">
        <v>255</v>
      </c>
      <c r="C10" s="47" t="s">
        <v>256</v>
      </c>
      <c r="D10" s="108"/>
      <c r="E10" s="232">
        <v>4290</v>
      </c>
      <c r="F10" s="109"/>
      <c r="G10" s="109">
        <f>G9-E10-F10</f>
        <v>145710</v>
      </c>
      <c r="H10" s="216"/>
    </row>
    <row r="11" spans="1:8" ht="18.75" x14ac:dyDescent="0.3">
      <c r="A11" s="107" t="s">
        <v>189</v>
      </c>
      <c r="B11" s="71" t="s">
        <v>257</v>
      </c>
      <c r="C11" s="47" t="s">
        <v>258</v>
      </c>
      <c r="D11" s="74"/>
      <c r="E11" s="233">
        <v>41310</v>
      </c>
      <c r="F11" s="109"/>
      <c r="G11" s="109">
        <f>G10-E11-F11</f>
        <v>104400</v>
      </c>
      <c r="H11" s="76"/>
    </row>
    <row r="12" spans="1:8" ht="18.75" x14ac:dyDescent="0.3">
      <c r="A12" s="107"/>
      <c r="B12" s="71" t="s">
        <v>539</v>
      </c>
      <c r="C12" s="47" t="s">
        <v>303</v>
      </c>
      <c r="D12" s="74"/>
      <c r="E12" s="233">
        <v>2520</v>
      </c>
      <c r="F12" s="109"/>
      <c r="G12" s="109">
        <f t="shared" ref="G12:G16" si="0">G11-E12-F12</f>
        <v>101880</v>
      </c>
      <c r="H12" s="76"/>
    </row>
    <row r="13" spans="1:8" ht="18.75" x14ac:dyDescent="0.3">
      <c r="A13" s="107"/>
      <c r="B13" s="71"/>
      <c r="C13" s="47" t="s">
        <v>542</v>
      </c>
      <c r="D13" s="74"/>
      <c r="E13" s="233">
        <v>2176</v>
      </c>
      <c r="F13" s="109"/>
      <c r="G13" s="299">
        <f t="shared" si="0"/>
        <v>99704</v>
      </c>
      <c r="H13" s="76"/>
    </row>
    <row r="14" spans="1:8" ht="18.75" x14ac:dyDescent="0.3">
      <c r="A14" s="107" t="s">
        <v>495</v>
      </c>
      <c r="B14" s="71" t="s">
        <v>493</v>
      </c>
      <c r="C14" s="47" t="s">
        <v>570</v>
      </c>
      <c r="D14" s="108"/>
      <c r="E14" s="300">
        <v>3850</v>
      </c>
      <c r="F14" s="109"/>
      <c r="G14" s="299">
        <f t="shared" si="0"/>
        <v>95854</v>
      </c>
      <c r="H14" s="76"/>
    </row>
    <row r="15" spans="1:8" ht="18.75" x14ac:dyDescent="0.3">
      <c r="A15" s="107"/>
      <c r="B15" s="71"/>
      <c r="C15" s="47" t="s">
        <v>573</v>
      </c>
      <c r="D15" s="74"/>
      <c r="E15" s="129">
        <v>-4530</v>
      </c>
      <c r="F15" s="109"/>
      <c r="G15" s="299">
        <f t="shared" si="0"/>
        <v>100384</v>
      </c>
      <c r="H15" s="76"/>
    </row>
    <row r="16" spans="1:8" ht="18.75" x14ac:dyDescent="0.3">
      <c r="A16" s="107"/>
      <c r="B16" s="71" t="s">
        <v>574</v>
      </c>
      <c r="C16" s="47" t="s">
        <v>258</v>
      </c>
      <c r="D16" s="74"/>
      <c r="E16" s="129">
        <v>20500</v>
      </c>
      <c r="F16" s="109"/>
      <c r="G16" s="299">
        <f t="shared" si="0"/>
        <v>79884</v>
      </c>
      <c r="H16" s="76"/>
    </row>
    <row r="17" spans="1:8" ht="18.75" x14ac:dyDescent="0.3">
      <c r="A17" s="107"/>
      <c r="B17" s="71"/>
      <c r="C17" s="47"/>
      <c r="D17" s="74"/>
      <c r="E17" s="129"/>
      <c r="F17" s="109"/>
      <c r="G17" s="109"/>
      <c r="H17" s="76"/>
    </row>
    <row r="18" spans="1:8" ht="18.75" x14ac:dyDescent="0.3">
      <c r="A18" s="107"/>
      <c r="B18" s="71"/>
      <c r="C18" s="47"/>
      <c r="D18" s="74"/>
      <c r="E18" s="129"/>
      <c r="F18" s="109"/>
      <c r="G18" s="109"/>
      <c r="H18" s="76"/>
    </row>
    <row r="19" spans="1:8" ht="18.75" x14ac:dyDescent="0.3">
      <c r="A19" s="107"/>
      <c r="B19" s="71">
        <v>2</v>
      </c>
      <c r="C19" s="47" t="s">
        <v>551</v>
      </c>
      <c r="D19" s="74">
        <v>10000</v>
      </c>
      <c r="E19" s="129"/>
      <c r="F19" s="109"/>
      <c r="G19" s="109">
        <f>D19</f>
        <v>10000</v>
      </c>
      <c r="H19" s="76" t="s">
        <v>553</v>
      </c>
    </row>
    <row r="20" spans="1:8" ht="18.75" x14ac:dyDescent="0.3">
      <c r="A20" s="107"/>
      <c r="B20" s="71"/>
      <c r="C20" s="47"/>
      <c r="D20" s="74"/>
      <c r="E20" s="129"/>
      <c r="F20" s="109"/>
      <c r="G20" s="109"/>
      <c r="H20" s="76" t="s">
        <v>554</v>
      </c>
    </row>
    <row r="21" spans="1:8" ht="18.75" x14ac:dyDescent="0.3">
      <c r="A21" s="107"/>
      <c r="B21" s="71"/>
      <c r="C21" s="47"/>
      <c r="D21" s="74"/>
      <c r="E21" s="129"/>
      <c r="F21" s="109"/>
      <c r="G21" s="109"/>
      <c r="H21" s="76"/>
    </row>
    <row r="22" spans="1:8" ht="18.75" x14ac:dyDescent="0.3">
      <c r="A22" s="107"/>
      <c r="B22" s="71">
        <v>3</v>
      </c>
      <c r="C22" s="47" t="s">
        <v>552</v>
      </c>
      <c r="D22" s="74">
        <v>30000</v>
      </c>
      <c r="E22" s="129"/>
      <c r="F22" s="109"/>
      <c r="G22" s="109">
        <f>D22</f>
        <v>30000</v>
      </c>
      <c r="H22" s="76" t="s">
        <v>555</v>
      </c>
    </row>
    <row r="23" spans="1:8" ht="18.75" x14ac:dyDescent="0.3">
      <c r="A23" s="90" t="s">
        <v>486</v>
      </c>
      <c r="B23" s="91" t="s">
        <v>564</v>
      </c>
      <c r="C23" s="47" t="s">
        <v>534</v>
      </c>
      <c r="D23" s="74"/>
      <c r="E23" s="129">
        <v>900</v>
      </c>
      <c r="F23" s="109"/>
      <c r="G23" s="109">
        <f>G22-E23</f>
        <v>29100</v>
      </c>
      <c r="H23" s="76"/>
    </row>
    <row r="24" spans="1:8" ht="18.75" x14ac:dyDescent="0.3">
      <c r="A24" s="107"/>
      <c r="B24" s="71" t="s">
        <v>541</v>
      </c>
      <c r="C24" s="47" t="s">
        <v>540</v>
      </c>
      <c r="D24" s="45"/>
      <c r="E24" s="109">
        <v>900</v>
      </c>
      <c r="F24" s="109"/>
      <c r="G24" s="109">
        <f>G23-E24</f>
        <v>28200</v>
      </c>
      <c r="H24" s="76"/>
    </row>
    <row r="25" spans="1:8" ht="18.75" x14ac:dyDescent="0.3">
      <c r="A25" s="107"/>
      <c r="B25" s="71" t="s">
        <v>493</v>
      </c>
      <c r="C25" s="47" t="s">
        <v>571</v>
      </c>
      <c r="D25" s="74"/>
      <c r="E25" s="129">
        <v>14700</v>
      </c>
      <c r="F25" s="109"/>
      <c r="G25" s="109">
        <f>G24-E25</f>
        <v>13500</v>
      </c>
      <c r="H25" s="76"/>
    </row>
    <row r="26" spans="1:8" ht="18.75" x14ac:dyDescent="0.3">
      <c r="A26" s="107"/>
      <c r="B26" s="71"/>
      <c r="C26" s="188" t="s">
        <v>579</v>
      </c>
      <c r="D26" s="206"/>
      <c r="E26" s="129"/>
      <c r="F26" s="109">
        <v>5000</v>
      </c>
      <c r="G26" s="109">
        <f>G25-E26-F26</f>
        <v>8500</v>
      </c>
      <c r="H26" s="76"/>
    </row>
    <row r="27" spans="1:8" ht="18.75" x14ac:dyDescent="0.3">
      <c r="A27" s="107"/>
      <c r="B27" s="71"/>
      <c r="C27" s="188"/>
      <c r="D27" s="206"/>
      <c r="E27" s="129"/>
      <c r="F27" s="109"/>
      <c r="G27" s="109"/>
      <c r="H27" s="76"/>
    </row>
    <row r="28" spans="1:8" ht="18.75" x14ac:dyDescent="0.3">
      <c r="A28" s="107"/>
      <c r="B28" s="71"/>
      <c r="C28" s="188" t="s">
        <v>108</v>
      </c>
      <c r="D28" s="301">
        <v>10000</v>
      </c>
      <c r="E28" s="74"/>
      <c r="F28" s="74"/>
      <c r="G28" s="109"/>
      <c r="H28" s="76"/>
    </row>
    <row r="29" spans="1:8" ht="18.75" x14ac:dyDescent="0.3">
      <c r="A29" s="107"/>
      <c r="B29" s="71"/>
      <c r="C29" s="47"/>
      <c r="D29" s="74"/>
      <c r="E29" s="74"/>
      <c r="F29" s="74"/>
      <c r="G29" s="109"/>
      <c r="H29" s="76"/>
    </row>
    <row r="30" spans="1:8" ht="18.75" x14ac:dyDescent="0.3">
      <c r="A30" s="110"/>
      <c r="B30" s="111"/>
      <c r="C30" s="112"/>
      <c r="D30" s="37"/>
      <c r="E30" s="37"/>
      <c r="F30" s="37"/>
      <c r="G30" s="37"/>
      <c r="H30" s="113"/>
    </row>
    <row r="31" spans="1:8" ht="19.5" thickBot="1" x14ac:dyDescent="0.35">
      <c r="A31" s="114"/>
      <c r="B31" s="115"/>
      <c r="C31" s="116" t="s">
        <v>37</v>
      </c>
      <c r="D31" s="117">
        <f>SUM(D9:D30)</f>
        <v>200000</v>
      </c>
      <c r="E31" s="117">
        <f>SUM(E9:E30)</f>
        <v>86616</v>
      </c>
      <c r="F31" s="196">
        <f>SUM(F9:F30)</f>
        <v>5000</v>
      </c>
      <c r="G31" s="228">
        <f>D31-E31-F31</f>
        <v>108384</v>
      </c>
      <c r="H31" s="118"/>
    </row>
    <row r="32" spans="1:8" ht="16.5" thickTop="1" x14ac:dyDescent="0.25">
      <c r="D32" s="119"/>
      <c r="E32" s="119"/>
      <c r="F32" s="119"/>
      <c r="G32" s="119"/>
    </row>
    <row r="33" spans="2:9" x14ac:dyDescent="0.25">
      <c r="D33" s="192"/>
      <c r="E33" s="119"/>
      <c r="F33" s="119"/>
      <c r="G33" s="119"/>
    </row>
    <row r="34" spans="2:9" x14ac:dyDescent="0.25">
      <c r="D34" s="119"/>
      <c r="E34" s="119"/>
      <c r="F34" s="119"/>
      <c r="G34" s="119"/>
    </row>
    <row r="36" spans="2:9" ht="18.75" x14ac:dyDescent="0.3">
      <c r="B36" s="120"/>
      <c r="C36" s="120"/>
      <c r="D36" s="59"/>
      <c r="E36" s="120"/>
      <c r="F36" s="120"/>
      <c r="G36" s="121"/>
      <c r="I36" s="25"/>
    </row>
    <row r="37" spans="2:9" ht="18.75" x14ac:dyDescent="0.3">
      <c r="B37" s="122"/>
      <c r="C37" s="120"/>
      <c r="D37" s="59"/>
      <c r="E37" s="120"/>
      <c r="F37" s="120"/>
      <c r="G37" s="121"/>
      <c r="I37" s="25"/>
    </row>
    <row r="38" spans="2:9" x14ac:dyDescent="0.25">
      <c r="B38" s="120"/>
      <c r="C38" s="120"/>
      <c r="D38" s="123"/>
      <c r="E38" s="120"/>
      <c r="F38" s="120"/>
      <c r="G38" s="121"/>
      <c r="I38" s="25"/>
    </row>
    <row r="39" spans="2:9" ht="18.75" x14ac:dyDescent="0.3">
      <c r="B39" s="120"/>
      <c r="C39" s="120"/>
      <c r="D39" s="59"/>
      <c r="E39" s="120"/>
      <c r="F39" s="120"/>
      <c r="G39" s="121"/>
      <c r="I39" s="25"/>
    </row>
    <row r="40" spans="2:9" x14ac:dyDescent="0.25">
      <c r="B40" s="120"/>
      <c r="C40" s="120"/>
      <c r="D40" s="124"/>
      <c r="E40" s="120"/>
      <c r="F40" s="120"/>
      <c r="G40" s="120"/>
      <c r="I40" s="25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" sqref="I1:Q1048576"/>
    </sheetView>
  </sheetViews>
  <sheetFormatPr defaultRowHeight="15.75" x14ac:dyDescent="0.25"/>
  <cols>
    <col min="1" max="1" width="7.28515625" style="25" customWidth="1"/>
    <col min="2" max="2" width="8.140625" style="19" customWidth="1"/>
    <col min="3" max="3" width="33.85546875" style="19" customWidth="1"/>
    <col min="4" max="4" width="11.28515625" style="19" customWidth="1"/>
    <col min="5" max="5" width="9.5703125" style="19" customWidth="1"/>
    <col min="6" max="6" width="8.28515625" style="19" customWidth="1"/>
    <col min="7" max="7" width="11.28515625" style="19" customWidth="1"/>
    <col min="8" max="8" width="9.140625" style="25" customWidth="1"/>
    <col min="9" max="16384" width="9.140625" style="19"/>
  </cols>
  <sheetData>
    <row r="1" spans="1:8" ht="18.75" x14ac:dyDescent="0.3">
      <c r="A1" s="332" t="s">
        <v>39</v>
      </c>
      <c r="B1" s="332"/>
      <c r="C1" s="332"/>
      <c r="D1" s="332"/>
      <c r="E1" s="332"/>
      <c r="F1" s="332"/>
      <c r="G1" s="332"/>
      <c r="H1" s="100" t="s">
        <v>205</v>
      </c>
    </row>
    <row r="2" spans="1:8" ht="18.75" x14ac:dyDescent="0.3">
      <c r="A2" s="332" t="s">
        <v>645</v>
      </c>
      <c r="B2" s="332"/>
      <c r="C2" s="332"/>
      <c r="D2" s="332"/>
      <c r="E2" s="332"/>
      <c r="F2" s="332"/>
      <c r="G2" s="332"/>
      <c r="H2" s="78"/>
    </row>
    <row r="3" spans="1:8" ht="18.75" x14ac:dyDescent="0.3">
      <c r="A3" s="100" t="s">
        <v>14</v>
      </c>
      <c r="B3" s="64"/>
      <c r="C3" s="64"/>
      <c r="D3" s="64"/>
      <c r="E3" s="64"/>
      <c r="F3" s="64"/>
      <c r="G3" s="78" t="s">
        <v>42</v>
      </c>
      <c r="H3" s="78" t="s">
        <v>206</v>
      </c>
    </row>
    <row r="4" spans="1:8" ht="18.75" x14ac:dyDescent="0.3">
      <c r="A4" s="101" t="s">
        <v>16</v>
      </c>
      <c r="B4" s="81" t="s">
        <v>12</v>
      </c>
      <c r="C4" s="66" t="s">
        <v>4</v>
      </c>
      <c r="D4" s="67" t="s">
        <v>21</v>
      </c>
      <c r="E4" s="102" t="s">
        <v>1</v>
      </c>
      <c r="F4" s="102" t="s">
        <v>31</v>
      </c>
      <c r="G4" s="67" t="s">
        <v>2</v>
      </c>
      <c r="H4" s="103" t="s">
        <v>3</v>
      </c>
    </row>
    <row r="5" spans="1:8" ht="18.75" x14ac:dyDescent="0.3">
      <c r="A5" s="104"/>
      <c r="B5" s="68"/>
      <c r="C5" s="69"/>
      <c r="D5" s="70"/>
      <c r="E5" s="105"/>
      <c r="F5" s="105" t="s">
        <v>24</v>
      </c>
      <c r="G5" s="70"/>
      <c r="H5" s="106" t="s">
        <v>17</v>
      </c>
    </row>
    <row r="6" spans="1:8" ht="18.75" x14ac:dyDescent="0.3">
      <c r="A6" s="90"/>
      <c r="B6" s="91"/>
      <c r="C6" s="203"/>
      <c r="D6" s="207"/>
      <c r="E6" s="204"/>
      <c r="F6" s="205"/>
      <c r="G6" s="205"/>
      <c r="H6" s="200"/>
    </row>
    <row r="7" spans="1:8" ht="18.75" x14ac:dyDescent="0.3">
      <c r="A7" s="90" t="s">
        <v>71</v>
      </c>
      <c r="B7" s="91" t="s">
        <v>72</v>
      </c>
      <c r="C7" s="47" t="s">
        <v>207</v>
      </c>
      <c r="D7" s="45"/>
      <c r="E7" s="74"/>
      <c r="F7" s="109"/>
      <c r="G7" s="109"/>
      <c r="H7" s="107"/>
    </row>
    <row r="8" spans="1:8" ht="18.75" x14ac:dyDescent="0.3">
      <c r="A8" s="107"/>
      <c r="B8" s="71"/>
      <c r="C8" s="47" t="s">
        <v>209</v>
      </c>
      <c r="D8" s="108">
        <v>5000</v>
      </c>
      <c r="E8" s="232"/>
      <c r="F8" s="109"/>
      <c r="G8" s="109">
        <f>D8</f>
        <v>5000</v>
      </c>
      <c r="H8" s="216"/>
    </row>
    <row r="9" spans="1:8" ht="18.75" x14ac:dyDescent="0.3">
      <c r="A9" s="107"/>
      <c r="B9" s="71"/>
      <c r="C9" s="47"/>
      <c r="D9" s="74"/>
      <c r="E9" s="233"/>
      <c r="F9" s="109"/>
      <c r="G9" s="109"/>
      <c r="H9" s="76"/>
    </row>
    <row r="10" spans="1:8" ht="18.75" x14ac:dyDescent="0.3">
      <c r="A10" s="107"/>
      <c r="B10" s="71"/>
      <c r="C10" s="47" t="s">
        <v>208</v>
      </c>
      <c r="D10" s="74">
        <v>12000</v>
      </c>
      <c r="E10" s="233"/>
      <c r="F10" s="109"/>
      <c r="G10" s="109">
        <f>D10</f>
        <v>12000</v>
      </c>
      <c r="H10" s="76"/>
    </row>
    <row r="11" spans="1:8" ht="18.75" x14ac:dyDescent="0.3">
      <c r="A11" s="107"/>
      <c r="B11" s="71"/>
      <c r="C11" s="47"/>
      <c r="D11" s="74"/>
      <c r="E11" s="233"/>
      <c r="F11" s="109"/>
      <c r="G11" s="109"/>
      <c r="H11" s="76"/>
    </row>
    <row r="12" spans="1:8" ht="18.75" x14ac:dyDescent="0.3">
      <c r="A12" s="107"/>
      <c r="B12" s="71"/>
      <c r="C12" s="47"/>
      <c r="D12" s="108"/>
      <c r="E12" s="232"/>
      <c r="F12" s="109"/>
      <c r="G12" s="109"/>
      <c r="H12" s="76"/>
    </row>
    <row r="13" spans="1:8" ht="18.75" x14ac:dyDescent="0.3">
      <c r="A13" s="107"/>
      <c r="B13" s="71"/>
      <c r="C13" s="47"/>
      <c r="D13" s="74"/>
      <c r="E13" s="129"/>
      <c r="F13" s="109"/>
      <c r="G13" s="109"/>
      <c r="H13" s="76"/>
    </row>
    <row r="14" spans="1:8" ht="18.75" x14ac:dyDescent="0.3">
      <c r="A14" s="90"/>
      <c r="B14" s="91"/>
      <c r="C14" s="47"/>
      <c r="D14" s="108"/>
      <c r="E14" s="109"/>
      <c r="F14" s="109"/>
      <c r="G14" s="109"/>
      <c r="H14" s="76"/>
    </row>
    <row r="15" spans="1:8" ht="18.75" x14ac:dyDescent="0.3">
      <c r="A15" s="107"/>
      <c r="B15" s="71"/>
      <c r="C15" s="188"/>
      <c r="D15" s="109"/>
      <c r="E15" s="129"/>
      <c r="F15" s="109"/>
      <c r="G15" s="109"/>
      <c r="H15" s="76"/>
    </row>
    <row r="16" spans="1:8" ht="18.75" x14ac:dyDescent="0.3">
      <c r="A16" s="107"/>
      <c r="B16" s="71"/>
      <c r="C16" s="112"/>
      <c r="D16" s="206"/>
      <c r="E16" s="129"/>
      <c r="F16" s="109"/>
      <c r="G16" s="109"/>
      <c r="H16" s="76"/>
    </row>
    <row r="17" spans="1:8" ht="18.75" x14ac:dyDescent="0.3">
      <c r="A17" s="107"/>
      <c r="B17" s="71"/>
      <c r="C17" s="95"/>
      <c r="D17" s="202"/>
      <c r="E17" s="74"/>
      <c r="F17" s="74"/>
      <c r="G17" s="109"/>
      <c r="H17" s="76"/>
    </row>
    <row r="18" spans="1:8" ht="18.75" x14ac:dyDescent="0.3">
      <c r="A18" s="107"/>
      <c r="B18" s="71"/>
      <c r="C18" s="47"/>
      <c r="D18" s="74"/>
      <c r="E18" s="74"/>
      <c r="F18" s="74"/>
      <c r="G18" s="109"/>
      <c r="H18" s="76"/>
    </row>
    <row r="19" spans="1:8" ht="18.75" x14ac:dyDescent="0.3">
      <c r="A19" s="110"/>
      <c r="B19" s="111"/>
      <c r="C19" s="112"/>
      <c r="D19" s="37"/>
      <c r="E19" s="37"/>
      <c r="F19" s="37"/>
      <c r="G19" s="37"/>
      <c r="H19" s="113"/>
    </row>
    <row r="20" spans="1:8" ht="19.5" thickBot="1" x14ac:dyDescent="0.35">
      <c r="A20" s="114"/>
      <c r="B20" s="115"/>
      <c r="C20" s="116" t="s">
        <v>37</v>
      </c>
      <c r="D20" s="117">
        <f>SUM(D7:D19)</f>
        <v>17000</v>
      </c>
      <c r="E20" s="117">
        <f>SUM(E7:E19)</f>
        <v>0</v>
      </c>
      <c r="F20" s="196">
        <f>SUM(F7:F19)</f>
        <v>0</v>
      </c>
      <c r="G20" s="228">
        <f>D20-E20-F20</f>
        <v>17000</v>
      </c>
      <c r="H20" s="118"/>
    </row>
    <row r="21" spans="1:8" ht="16.5" thickTop="1" x14ac:dyDescent="0.25">
      <c r="D21" s="119"/>
      <c r="E21" s="119"/>
      <c r="F21" s="119"/>
      <c r="G21" s="119"/>
    </row>
    <row r="22" spans="1:8" x14ac:dyDescent="0.25">
      <c r="D22" s="192"/>
      <c r="E22" s="119"/>
      <c r="F22" s="119"/>
      <c r="G22" s="119"/>
    </row>
    <row r="23" spans="1:8" x14ac:dyDescent="0.25">
      <c r="D23" s="119"/>
      <c r="E23" s="119"/>
      <c r="F23" s="119"/>
      <c r="G23" s="119"/>
    </row>
    <row r="25" spans="1:8" ht="18.75" x14ac:dyDescent="0.3">
      <c r="B25" s="120"/>
      <c r="C25" s="120"/>
      <c r="D25" s="59"/>
      <c r="E25" s="120"/>
      <c r="F25" s="120"/>
      <c r="G25" s="121"/>
    </row>
    <row r="26" spans="1:8" ht="18.75" x14ac:dyDescent="0.3">
      <c r="B26" s="122"/>
      <c r="C26" s="120"/>
      <c r="D26" s="59"/>
      <c r="E26" s="120"/>
      <c r="F26" s="120"/>
      <c r="G26" s="121"/>
    </row>
    <row r="27" spans="1:8" x14ac:dyDescent="0.25">
      <c r="B27" s="120"/>
      <c r="C27" s="120"/>
      <c r="D27" s="123"/>
      <c r="E27" s="120"/>
      <c r="F27" s="120"/>
      <c r="G27" s="121"/>
    </row>
    <row r="28" spans="1:8" ht="18.75" x14ac:dyDescent="0.3">
      <c r="B28" s="120"/>
      <c r="C28" s="120"/>
      <c r="D28" s="59"/>
      <c r="E28" s="120"/>
      <c r="F28" s="120"/>
      <c r="G28" s="121"/>
    </row>
    <row r="29" spans="1:8" x14ac:dyDescent="0.25">
      <c r="B29" s="120"/>
      <c r="C29" s="120"/>
      <c r="D29" s="124"/>
      <c r="E29" s="120"/>
      <c r="F29" s="120"/>
      <c r="G29" s="120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workbookViewId="0">
      <selection activeCell="A18" sqref="A18"/>
    </sheetView>
  </sheetViews>
  <sheetFormatPr defaultRowHeight="17.25" x14ac:dyDescent="0.3"/>
  <cols>
    <col min="1" max="1" width="8.7109375" style="79" customWidth="1"/>
    <col min="2" max="2" width="8.42578125" style="79" customWidth="1"/>
    <col min="3" max="3" width="26.42578125" style="79" customWidth="1"/>
    <col min="4" max="4" width="12" style="79" customWidth="1"/>
    <col min="5" max="5" width="12.28515625" style="79" customWidth="1"/>
    <col min="6" max="6" width="9.28515625" style="25" customWidth="1"/>
    <col min="7" max="7" width="12.5703125" style="79" customWidth="1"/>
    <col min="8" max="8" width="8.28515625" style="79" customWidth="1"/>
    <col min="9" max="16384" width="9.140625" style="79"/>
  </cols>
  <sheetData>
    <row r="1" spans="1:9" ht="18.75" x14ac:dyDescent="0.3">
      <c r="A1" s="78"/>
      <c r="B1" s="78"/>
      <c r="C1" s="78"/>
      <c r="D1" s="64" t="s">
        <v>33</v>
      </c>
      <c r="E1" s="78"/>
      <c r="F1" s="100"/>
      <c r="G1" s="78"/>
      <c r="H1" s="78"/>
    </row>
    <row r="2" spans="1:9" x14ac:dyDescent="0.3">
      <c r="A2" s="78" t="s">
        <v>646</v>
      </c>
      <c r="B2" s="78"/>
      <c r="C2" s="78"/>
      <c r="D2" s="78"/>
      <c r="E2" s="78"/>
      <c r="F2" s="100" t="s">
        <v>55</v>
      </c>
      <c r="G2" s="78"/>
      <c r="H2" s="80" t="s">
        <v>44</v>
      </c>
    </row>
    <row r="3" spans="1:9" x14ac:dyDescent="0.3">
      <c r="A3" s="78" t="s">
        <v>14</v>
      </c>
      <c r="B3" s="78"/>
      <c r="C3" s="78"/>
      <c r="D3" s="78"/>
      <c r="E3" s="78"/>
      <c r="F3" s="100"/>
      <c r="G3" s="184" t="s">
        <v>45</v>
      </c>
      <c r="H3" s="78" t="s">
        <v>46</v>
      </c>
    </row>
    <row r="4" spans="1:9" x14ac:dyDescent="0.3">
      <c r="A4" s="81" t="s">
        <v>16</v>
      </c>
      <c r="B4" s="81" t="s">
        <v>12</v>
      </c>
      <c r="C4" s="82" t="s">
        <v>4</v>
      </c>
      <c r="D4" s="83" t="s">
        <v>15</v>
      </c>
      <c r="E4" s="83" t="s">
        <v>1</v>
      </c>
      <c r="F4" s="213" t="s">
        <v>26</v>
      </c>
      <c r="G4" s="84" t="s">
        <v>2</v>
      </c>
      <c r="H4" s="82" t="s">
        <v>3</v>
      </c>
    </row>
    <row r="5" spans="1:9" x14ac:dyDescent="0.3">
      <c r="A5" s="85"/>
      <c r="B5" s="85"/>
      <c r="C5" s="86"/>
      <c r="D5" s="87" t="s">
        <v>0</v>
      </c>
      <c r="E5" s="87"/>
      <c r="F5" s="214" t="s">
        <v>25</v>
      </c>
      <c r="G5" s="88"/>
      <c r="H5" s="89" t="s">
        <v>17</v>
      </c>
    </row>
    <row r="6" spans="1:9" x14ac:dyDescent="0.3">
      <c r="A6" s="128" t="s">
        <v>75</v>
      </c>
      <c r="B6" s="91" t="s">
        <v>82</v>
      </c>
      <c r="C6" s="75" t="s">
        <v>279</v>
      </c>
      <c r="D6" s="129">
        <v>7414800</v>
      </c>
      <c r="E6" s="129"/>
      <c r="F6" s="217"/>
      <c r="G6" s="130">
        <f>D6</f>
        <v>7414800</v>
      </c>
      <c r="H6" s="125" t="s">
        <v>48</v>
      </c>
    </row>
    <row r="7" spans="1:9" x14ac:dyDescent="0.3">
      <c r="A7" s="128" t="s">
        <v>281</v>
      </c>
      <c r="B7" s="91" t="s">
        <v>282</v>
      </c>
      <c r="C7" s="47" t="s">
        <v>283</v>
      </c>
      <c r="D7" s="92"/>
      <c r="E7" s="92">
        <v>3699560</v>
      </c>
      <c r="F7" s="217"/>
      <c r="G7" s="94">
        <f>G6-E7</f>
        <v>3715240</v>
      </c>
      <c r="H7" s="97" t="s">
        <v>278</v>
      </c>
    </row>
    <row r="8" spans="1:9" x14ac:dyDescent="0.3">
      <c r="A8" s="90" t="s">
        <v>495</v>
      </c>
      <c r="B8" s="91" t="s">
        <v>627</v>
      </c>
      <c r="C8" s="75" t="s">
        <v>628</v>
      </c>
      <c r="D8" s="131"/>
      <c r="E8" s="94">
        <v>1869230</v>
      </c>
      <c r="F8" s="217"/>
      <c r="G8" s="94">
        <f>G7-E8</f>
        <v>1846010</v>
      </c>
      <c r="H8" s="97" t="s">
        <v>280</v>
      </c>
    </row>
    <row r="9" spans="1:9" x14ac:dyDescent="0.3">
      <c r="A9" s="128"/>
      <c r="B9" s="91"/>
      <c r="C9" s="47"/>
      <c r="D9" s="92"/>
      <c r="E9" s="94"/>
      <c r="F9" s="217"/>
      <c r="G9" s="94"/>
      <c r="H9" s="97"/>
    </row>
    <row r="10" spans="1:9" ht="18.75" x14ac:dyDescent="0.3">
      <c r="A10" s="128"/>
      <c r="B10" s="91"/>
      <c r="C10" s="47"/>
      <c r="D10" s="92"/>
      <c r="E10" s="199"/>
      <c r="F10" s="217"/>
      <c r="G10" s="94"/>
      <c r="H10" s="97"/>
    </row>
    <row r="11" spans="1:9" x14ac:dyDescent="0.3">
      <c r="A11" s="90"/>
      <c r="B11" s="91"/>
      <c r="C11" s="47"/>
      <c r="D11" s="92"/>
      <c r="E11" s="92"/>
      <c r="F11" s="217"/>
      <c r="G11" s="94"/>
      <c r="H11" s="97"/>
    </row>
    <row r="12" spans="1:9" x14ac:dyDescent="0.3">
      <c r="A12" s="128"/>
      <c r="B12" s="98"/>
      <c r="C12" s="47"/>
      <c r="D12" s="92"/>
      <c r="E12" s="93"/>
      <c r="F12" s="217"/>
      <c r="G12" s="94"/>
      <c r="H12" s="97"/>
    </row>
    <row r="13" spans="1:9" x14ac:dyDescent="0.3">
      <c r="A13" s="90"/>
      <c r="B13" s="91"/>
      <c r="C13" s="47"/>
      <c r="D13" s="130"/>
      <c r="E13" s="92"/>
      <c r="F13" s="217"/>
      <c r="G13" s="94"/>
      <c r="H13" s="97"/>
    </row>
    <row r="14" spans="1:9" x14ac:dyDescent="0.3">
      <c r="A14" s="90"/>
      <c r="B14" s="91"/>
      <c r="C14" s="47"/>
      <c r="D14" s="92"/>
      <c r="E14" s="92"/>
      <c r="F14" s="217"/>
      <c r="G14" s="94"/>
      <c r="H14" s="95"/>
    </row>
    <row r="15" spans="1:9" x14ac:dyDescent="0.3">
      <c r="A15" s="90"/>
      <c r="B15" s="98"/>
      <c r="C15" s="47"/>
      <c r="D15" s="92"/>
      <c r="E15" s="92"/>
      <c r="F15" s="217"/>
      <c r="G15" s="94"/>
      <c r="H15" s="95"/>
      <c r="I15" s="133"/>
    </row>
    <row r="16" spans="1:9" ht="18.75" x14ac:dyDescent="0.3">
      <c r="A16" s="90"/>
      <c r="B16" s="91"/>
      <c r="C16" s="47"/>
      <c r="D16" s="92"/>
      <c r="E16" s="74"/>
      <c r="F16" s="217"/>
      <c r="G16" s="94"/>
      <c r="H16" s="95"/>
      <c r="I16" s="133"/>
    </row>
    <row r="17" spans="1:9" x14ac:dyDescent="0.3">
      <c r="A17" s="90"/>
      <c r="B17" s="98"/>
      <c r="C17" s="47"/>
      <c r="D17" s="92"/>
      <c r="E17" s="92"/>
      <c r="F17" s="217"/>
      <c r="G17" s="94"/>
      <c r="H17" s="95"/>
      <c r="I17" s="133"/>
    </row>
    <row r="18" spans="1:9" x14ac:dyDescent="0.3">
      <c r="A18" s="90"/>
      <c r="B18" s="98"/>
      <c r="C18" s="77"/>
      <c r="D18" s="92"/>
      <c r="E18" s="92"/>
      <c r="F18" s="217"/>
      <c r="G18" s="94"/>
      <c r="H18" s="95"/>
      <c r="I18" s="133"/>
    </row>
    <row r="19" spans="1:9" x14ac:dyDescent="0.3">
      <c r="A19" s="90"/>
      <c r="B19" s="98"/>
      <c r="C19" s="75"/>
      <c r="D19" s="94"/>
      <c r="E19" s="94"/>
      <c r="F19" s="218"/>
      <c r="G19" s="94"/>
      <c r="H19" s="95"/>
      <c r="I19" s="133"/>
    </row>
    <row r="20" spans="1:9" x14ac:dyDescent="0.3">
      <c r="A20" s="90"/>
      <c r="B20" s="98"/>
      <c r="C20" s="47"/>
      <c r="D20" s="92"/>
      <c r="E20" s="92"/>
      <c r="F20" s="217"/>
      <c r="G20" s="92"/>
      <c r="H20" s="95"/>
      <c r="I20" s="133"/>
    </row>
    <row r="21" spans="1:9" x14ac:dyDescent="0.3">
      <c r="A21" s="90"/>
      <c r="B21" s="98"/>
      <c r="C21" s="47"/>
      <c r="D21" s="92"/>
      <c r="E21" s="92"/>
      <c r="F21" s="217"/>
      <c r="G21" s="92"/>
      <c r="H21" s="95"/>
      <c r="I21" s="133"/>
    </row>
    <row r="22" spans="1:9" x14ac:dyDescent="0.3">
      <c r="A22" s="90"/>
      <c r="B22" s="98"/>
      <c r="C22" s="47"/>
      <c r="D22" s="92"/>
      <c r="E22" s="92"/>
      <c r="F22" s="217"/>
      <c r="G22" s="92"/>
      <c r="H22" s="95"/>
      <c r="I22" s="133"/>
    </row>
    <row r="23" spans="1:9" x14ac:dyDescent="0.3">
      <c r="A23" s="90"/>
      <c r="B23" s="98"/>
      <c r="C23" s="77"/>
      <c r="D23" s="92"/>
      <c r="E23" s="92"/>
      <c r="F23" s="217"/>
      <c r="G23" s="92"/>
      <c r="H23" s="95"/>
      <c r="I23" s="133"/>
    </row>
    <row r="24" spans="1:9" ht="18" thickBot="1" x14ac:dyDescent="0.35">
      <c r="A24" s="90"/>
      <c r="B24" s="138"/>
      <c r="C24" s="126" t="s">
        <v>18</v>
      </c>
      <c r="D24" s="166">
        <f>SUM(D6:D23)</f>
        <v>7414800</v>
      </c>
      <c r="E24" s="166">
        <f>SUM(E6:E23)</f>
        <v>5568790</v>
      </c>
      <c r="F24" s="174">
        <f>SUM(F6:F23)</f>
        <v>0</v>
      </c>
      <c r="G24" s="139">
        <f>D24-E24-F24</f>
        <v>1846010</v>
      </c>
      <c r="H24" s="95"/>
      <c r="I24" s="133"/>
    </row>
    <row r="25" spans="1:9" ht="18" thickTop="1" x14ac:dyDescent="0.3">
      <c r="B25" s="140"/>
      <c r="D25" s="79" t="s">
        <v>29</v>
      </c>
      <c r="E25" s="127"/>
      <c r="I25" s="133"/>
    </row>
    <row r="26" spans="1:9" x14ac:dyDescent="0.3">
      <c r="E26" s="127"/>
      <c r="I26" s="133"/>
    </row>
    <row r="27" spans="1:9" x14ac:dyDescent="0.3">
      <c r="E27" s="127"/>
      <c r="G27" s="127"/>
      <c r="I27" s="133"/>
    </row>
    <row r="28" spans="1:9" x14ac:dyDescent="0.3">
      <c r="D28" s="127"/>
      <c r="E28" s="127"/>
      <c r="G28" s="127"/>
    </row>
    <row r="29" spans="1:9" x14ac:dyDescent="0.3">
      <c r="D29" s="160"/>
      <c r="E29" s="158"/>
      <c r="G29" s="127"/>
    </row>
    <row r="30" spans="1:9" x14ac:dyDescent="0.3">
      <c r="D30" s="127"/>
    </row>
    <row r="31" spans="1:9" x14ac:dyDescent="0.3">
      <c r="D31" s="134"/>
    </row>
    <row r="32" spans="1:9" x14ac:dyDescent="0.3">
      <c r="D32" s="134"/>
    </row>
    <row r="34" spans="4:4" x14ac:dyDescent="0.3">
      <c r="D34" s="142"/>
    </row>
  </sheetData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C21" sqref="C21"/>
    </sheetView>
  </sheetViews>
  <sheetFormatPr defaultRowHeight="17.25" x14ac:dyDescent="0.3"/>
  <cols>
    <col min="1" max="1" width="8.7109375" style="79" customWidth="1"/>
    <col min="2" max="2" width="8.42578125" style="79" customWidth="1"/>
    <col min="3" max="3" width="23.85546875" style="79" customWidth="1"/>
    <col min="4" max="4" width="11.28515625" style="79" customWidth="1"/>
    <col min="5" max="5" width="12.28515625" style="79" customWidth="1"/>
    <col min="6" max="6" width="8.85546875" style="79" customWidth="1"/>
    <col min="7" max="7" width="13" style="79" customWidth="1"/>
    <col min="8" max="8" width="8.85546875" style="79" customWidth="1"/>
    <col min="9" max="16384" width="9.140625" style="79"/>
  </cols>
  <sheetData>
    <row r="1" spans="1:8" x14ac:dyDescent="0.3">
      <c r="A1" s="333" t="s">
        <v>130</v>
      </c>
      <c r="B1" s="333"/>
      <c r="C1" s="333"/>
      <c r="D1" s="333"/>
      <c r="E1" s="333"/>
      <c r="F1" s="333"/>
      <c r="G1" s="333"/>
      <c r="H1" s="78" t="s">
        <v>41</v>
      </c>
    </row>
    <row r="2" spans="1:8" x14ac:dyDescent="0.3">
      <c r="A2" s="333" t="s">
        <v>592</v>
      </c>
      <c r="B2" s="333"/>
      <c r="C2" s="333"/>
      <c r="D2" s="333"/>
      <c r="E2" s="333"/>
      <c r="F2" s="333"/>
      <c r="G2" s="333"/>
      <c r="H2" s="333"/>
    </row>
    <row r="3" spans="1:8" x14ac:dyDescent="0.3">
      <c r="A3" s="78" t="s">
        <v>14</v>
      </c>
      <c r="B3" s="78"/>
      <c r="C3" s="78"/>
      <c r="D3" s="78"/>
      <c r="E3" s="78"/>
      <c r="F3" s="78"/>
      <c r="G3" s="78" t="s">
        <v>5</v>
      </c>
      <c r="H3" s="78" t="s">
        <v>34</v>
      </c>
    </row>
    <row r="4" spans="1:8" x14ac:dyDescent="0.3">
      <c r="A4" s="81" t="s">
        <v>16</v>
      </c>
      <c r="B4" s="81" t="s">
        <v>12</v>
      </c>
      <c r="C4" s="82" t="s">
        <v>4</v>
      </c>
      <c r="D4" s="83" t="s">
        <v>15</v>
      </c>
      <c r="E4" s="83" t="s">
        <v>1</v>
      </c>
      <c r="F4" s="83" t="s">
        <v>26</v>
      </c>
      <c r="G4" s="84" t="s">
        <v>2</v>
      </c>
      <c r="H4" s="82" t="s">
        <v>3</v>
      </c>
    </row>
    <row r="5" spans="1:8" ht="28.5" customHeight="1" x14ac:dyDescent="0.3">
      <c r="A5" s="85"/>
      <c r="B5" s="85"/>
      <c r="C5" s="86"/>
      <c r="D5" s="87" t="s">
        <v>0</v>
      </c>
      <c r="E5" s="87"/>
      <c r="F5" s="87" t="s">
        <v>25</v>
      </c>
      <c r="G5" s="88"/>
      <c r="H5" s="89" t="s">
        <v>17</v>
      </c>
    </row>
    <row r="6" spans="1:8" x14ac:dyDescent="0.3">
      <c r="A6" s="90" t="s">
        <v>84</v>
      </c>
      <c r="B6" s="91" t="s">
        <v>85</v>
      </c>
      <c r="C6" s="75" t="s">
        <v>50</v>
      </c>
      <c r="D6" s="131">
        <v>3078000</v>
      </c>
      <c r="E6" s="94"/>
      <c r="F6" s="94"/>
      <c r="G6" s="93">
        <f>D6</f>
        <v>3078000</v>
      </c>
      <c r="H6" s="95" t="s">
        <v>87</v>
      </c>
    </row>
    <row r="7" spans="1:8" x14ac:dyDescent="0.3">
      <c r="A7" s="128"/>
      <c r="B7" s="91"/>
      <c r="C7" s="75" t="s">
        <v>86</v>
      </c>
      <c r="D7" s="131"/>
      <c r="E7" s="129"/>
      <c r="F7" s="92"/>
      <c r="G7" s="130">
        <f>D7</f>
        <v>0</v>
      </c>
      <c r="H7" s="125"/>
    </row>
    <row r="8" spans="1:8" x14ac:dyDescent="0.3">
      <c r="A8" s="128" t="s">
        <v>138</v>
      </c>
      <c r="B8" s="98" t="s">
        <v>274</v>
      </c>
      <c r="C8" s="47" t="s">
        <v>275</v>
      </c>
      <c r="D8" s="131"/>
      <c r="E8" s="169">
        <v>962129</v>
      </c>
      <c r="F8" s="92"/>
      <c r="G8" s="143">
        <f>G6-E8</f>
        <v>2115871</v>
      </c>
      <c r="H8" s="95"/>
    </row>
    <row r="9" spans="1:8" x14ac:dyDescent="0.3">
      <c r="A9" s="128" t="s">
        <v>237</v>
      </c>
      <c r="B9" s="98" t="s">
        <v>276</v>
      </c>
      <c r="C9" s="47" t="s">
        <v>277</v>
      </c>
      <c r="D9" s="129"/>
      <c r="E9" s="230">
        <v>4354.83</v>
      </c>
      <c r="F9" s="92"/>
      <c r="G9" s="143">
        <f>G8-E9</f>
        <v>2111516.17</v>
      </c>
      <c r="H9" s="144"/>
    </row>
    <row r="10" spans="1:8" x14ac:dyDescent="0.3">
      <c r="A10" s="90" t="s">
        <v>597</v>
      </c>
      <c r="B10" s="98" t="s">
        <v>595</v>
      </c>
      <c r="C10" s="47" t="s">
        <v>593</v>
      </c>
      <c r="D10" s="129"/>
      <c r="E10" s="230">
        <v>514500</v>
      </c>
      <c r="F10" s="92"/>
      <c r="G10" s="143">
        <f t="shared" ref="G10:G15" si="0">G9-E10</f>
        <v>1597016.17</v>
      </c>
      <c r="H10" s="144"/>
    </row>
    <row r="11" spans="1:8" x14ac:dyDescent="0.3">
      <c r="A11" s="90"/>
      <c r="B11" s="98" t="s">
        <v>596</v>
      </c>
      <c r="C11" s="47" t="s">
        <v>594</v>
      </c>
      <c r="D11" s="129"/>
      <c r="E11" s="230">
        <v>3300</v>
      </c>
      <c r="F11" s="92"/>
      <c r="G11" s="143">
        <f t="shared" si="0"/>
        <v>1593716.17</v>
      </c>
      <c r="H11" s="144"/>
    </row>
    <row r="12" spans="1:8" x14ac:dyDescent="0.3">
      <c r="A12" s="90" t="s">
        <v>604</v>
      </c>
      <c r="B12" s="98" t="s">
        <v>605</v>
      </c>
      <c r="C12" s="47" t="s">
        <v>603</v>
      </c>
      <c r="D12" s="129"/>
      <c r="E12" s="230">
        <v>198000</v>
      </c>
      <c r="F12" s="92"/>
      <c r="G12" s="143">
        <f t="shared" si="0"/>
        <v>1395716.17</v>
      </c>
      <c r="H12" s="144"/>
    </row>
    <row r="13" spans="1:8" x14ac:dyDescent="0.3">
      <c r="A13" s="90"/>
      <c r="B13" s="98" t="s">
        <v>606</v>
      </c>
      <c r="C13" s="47" t="s">
        <v>594</v>
      </c>
      <c r="D13" s="129"/>
      <c r="E13" s="231">
        <v>8700</v>
      </c>
      <c r="F13" s="92"/>
      <c r="G13" s="143">
        <f t="shared" si="0"/>
        <v>1387016.17</v>
      </c>
      <c r="H13" s="144"/>
    </row>
    <row r="14" spans="1:8" x14ac:dyDescent="0.3">
      <c r="A14" s="90" t="s">
        <v>494</v>
      </c>
      <c r="B14" s="98" t="s">
        <v>613</v>
      </c>
      <c r="C14" s="47" t="s">
        <v>612</v>
      </c>
      <c r="D14" s="131"/>
      <c r="E14" s="231">
        <v>225000</v>
      </c>
      <c r="F14" s="92"/>
      <c r="G14" s="143">
        <f t="shared" si="0"/>
        <v>1162016.17</v>
      </c>
      <c r="H14" s="144"/>
    </row>
    <row r="15" spans="1:8" x14ac:dyDescent="0.3">
      <c r="A15" s="90"/>
      <c r="B15" s="98"/>
      <c r="C15" s="47" t="s">
        <v>617</v>
      </c>
      <c r="D15" s="131"/>
      <c r="E15" s="230">
        <v>81000</v>
      </c>
      <c r="F15" s="92"/>
      <c r="G15" s="143">
        <f t="shared" si="0"/>
        <v>1081016.17</v>
      </c>
      <c r="H15" s="144"/>
    </row>
    <row r="16" spans="1:8" x14ac:dyDescent="0.3">
      <c r="A16" s="90"/>
      <c r="B16" s="98"/>
      <c r="C16" s="47"/>
      <c r="D16" s="131"/>
      <c r="E16" s="230"/>
      <c r="F16" s="92"/>
      <c r="G16" s="143"/>
      <c r="H16" s="144"/>
    </row>
    <row r="17" spans="1:9" x14ac:dyDescent="0.3">
      <c r="A17" s="90"/>
      <c r="B17" s="98"/>
      <c r="C17" s="47"/>
      <c r="D17" s="131"/>
      <c r="E17" s="231"/>
      <c r="F17" s="92"/>
      <c r="G17" s="143"/>
      <c r="H17" s="144"/>
    </row>
    <row r="18" spans="1:9" x14ac:dyDescent="0.3">
      <c r="A18" s="90"/>
      <c r="B18" s="98"/>
      <c r="C18" s="47"/>
      <c r="D18" s="131"/>
      <c r="E18" s="231"/>
      <c r="F18" s="92"/>
      <c r="G18" s="143"/>
      <c r="H18" s="144"/>
    </row>
    <row r="19" spans="1:9" x14ac:dyDescent="0.3">
      <c r="A19" s="90"/>
      <c r="B19" s="98"/>
      <c r="C19" s="47"/>
      <c r="D19" s="129"/>
      <c r="E19" s="231"/>
      <c r="F19" s="92"/>
      <c r="G19" s="143"/>
      <c r="H19" s="144"/>
    </row>
    <row r="20" spans="1:9" x14ac:dyDescent="0.3">
      <c r="A20" s="90"/>
      <c r="B20" s="98"/>
      <c r="C20" s="47"/>
      <c r="D20" s="129"/>
      <c r="E20" s="231"/>
      <c r="F20" s="92"/>
      <c r="G20" s="143"/>
      <c r="H20" s="125"/>
    </row>
    <row r="21" spans="1:9" x14ac:dyDescent="0.3">
      <c r="A21" s="128"/>
      <c r="B21" s="91"/>
      <c r="C21" s="219"/>
      <c r="D21" s="220"/>
      <c r="E21" s="231"/>
      <c r="F21" s="92"/>
      <c r="G21" s="143"/>
      <c r="H21" s="125"/>
    </row>
    <row r="22" spans="1:9" x14ac:dyDescent="0.3">
      <c r="A22" s="90"/>
      <c r="B22" s="98"/>
      <c r="C22" s="77"/>
      <c r="D22" s="129"/>
      <c r="E22" s="92"/>
      <c r="F22" s="92"/>
      <c r="G22" s="143"/>
      <c r="H22" s="95"/>
    </row>
    <row r="23" spans="1:9" x14ac:dyDescent="0.3">
      <c r="A23" s="201"/>
      <c r="B23" s="191"/>
      <c r="C23" s="112"/>
      <c r="D23" s="136"/>
      <c r="E23" s="136"/>
      <c r="F23" s="136"/>
      <c r="G23" s="137"/>
      <c r="H23" s="144"/>
      <c r="I23" s="133"/>
    </row>
    <row r="24" spans="1:9" ht="18" thickBot="1" x14ac:dyDescent="0.35">
      <c r="A24" s="90"/>
      <c r="B24" s="138"/>
      <c r="C24" s="126" t="s">
        <v>18</v>
      </c>
      <c r="D24" s="174">
        <f>SUM(D6:D23)</f>
        <v>3078000</v>
      </c>
      <c r="E24" s="166">
        <f>SUM(E6:E23)</f>
        <v>1996983.83</v>
      </c>
      <c r="F24" s="198">
        <f>SUM(F6:F23)</f>
        <v>0</v>
      </c>
      <c r="G24" s="139">
        <f>D24-E24-F24</f>
        <v>1081016.17</v>
      </c>
      <c r="H24" s="95"/>
      <c r="I24" s="133"/>
    </row>
    <row r="25" spans="1:9" ht="18" thickTop="1" x14ac:dyDescent="0.3">
      <c r="B25" s="140"/>
      <c r="I25" s="133"/>
    </row>
    <row r="26" spans="1:9" x14ac:dyDescent="0.3">
      <c r="I26" s="133"/>
    </row>
    <row r="27" spans="1:9" x14ac:dyDescent="0.3">
      <c r="G27" s="127"/>
      <c r="I27" s="133"/>
    </row>
    <row r="28" spans="1:9" x14ac:dyDescent="0.3">
      <c r="D28" s="127"/>
    </row>
    <row r="29" spans="1:9" x14ac:dyDescent="0.3">
      <c r="D29" s="127"/>
      <c r="G29" s="158"/>
    </row>
    <row r="30" spans="1:9" x14ac:dyDescent="0.3">
      <c r="D30" s="127"/>
    </row>
    <row r="31" spans="1:9" x14ac:dyDescent="0.3">
      <c r="D31" s="134"/>
    </row>
    <row r="32" spans="1:9" x14ac:dyDescent="0.3">
      <c r="D32" s="134"/>
    </row>
    <row r="34" spans="4:4" x14ac:dyDescent="0.3">
      <c r="D34" s="14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17</vt:i4>
      </vt:variant>
    </vt:vector>
  </HeadingPairs>
  <TitlesOfParts>
    <vt:vector size="37" baseType="lpstr">
      <vt:lpstr>%ปี2562</vt:lpstr>
      <vt:lpstr>%ปี62 งบ (2)</vt:lpstr>
      <vt:lpstr>งบประจำคุม 1ล้าน</vt:lpstr>
      <vt:lpstr>เงินกัน เหลื่อมปี62</vt:lpstr>
      <vt:lpstr>งบโครงการ002</vt:lpstr>
      <vt:lpstr>งบโครงการ001</vt:lpstr>
      <vt:lpstr>รหัส39001 </vt:lpstr>
      <vt:lpstr>พนง.ราชการ</vt:lpstr>
      <vt:lpstr>ธุรการ9,000</vt:lpstr>
      <vt:lpstr>ธุรการ 15000</vt:lpstr>
      <vt:lpstr>จ้างนักการฯ</vt:lpstr>
      <vt:lpstr>ครูวิกฤต-วิทย์-คณิต</vt:lpstr>
      <vt:lpstr>ครูพี่เลี้ยง</vt:lpstr>
      <vt:lpstr>เขต 9ราย-แม่บ้านฯ</vt:lpstr>
      <vt:lpstr>ค่าเช่าบ้าน-ประกันสังคม</vt:lpstr>
      <vt:lpstr>พาหนะนักเรียน</vt:lpstr>
      <vt:lpstr>รถตู้+กระบะ</vt:lpstr>
      <vt:lpstr>รหัส39002</vt:lpstr>
      <vt:lpstr>รหัส39002อินเทอร์เน็ต</vt:lpstr>
      <vt:lpstr>อุดหนุนร.ร.</vt:lpstr>
      <vt:lpstr>'เขต 9ราย-แม่บ้านฯ'!Print_Titles</vt:lpstr>
      <vt:lpstr>ครูพี่เลี้ยง!Print_Titles</vt:lpstr>
      <vt:lpstr>'ครูวิกฤต-วิทย์-คณิต'!Print_Titles</vt:lpstr>
      <vt:lpstr>'ค่าเช่าบ้าน-ประกันสังคม'!Print_Titles</vt:lpstr>
      <vt:lpstr>งบโครงการ001!Print_Titles</vt:lpstr>
      <vt:lpstr>งบโครงการ002!Print_Titles</vt:lpstr>
      <vt:lpstr>'งบประจำคุม 1ล้าน'!Print_Titles</vt:lpstr>
      <vt:lpstr>จ้างนักการฯ!Print_Titles</vt:lpstr>
      <vt:lpstr>'ธุรการ 15000'!Print_Titles</vt:lpstr>
      <vt:lpstr>'ธุรการ9,000'!Print_Titles</vt:lpstr>
      <vt:lpstr>พนง.ราชการ!Print_Titles</vt:lpstr>
      <vt:lpstr>พาหนะนักเรียน!Print_Titles</vt:lpstr>
      <vt:lpstr>'รถตู้+กระบะ'!Print_Titles</vt:lpstr>
      <vt:lpstr>'รหัส39001 '!Print_Titles</vt:lpstr>
      <vt:lpstr>รหัส39002!Print_Titles</vt:lpstr>
      <vt:lpstr>รหัส39002อินเทอร์เน็ต!Print_Titles</vt:lpstr>
      <vt:lpstr>อุดหนุนร.ร.!Print_Titles</vt:lpstr>
    </vt:vector>
  </TitlesOfParts>
  <Company>Winseven2009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money1</cp:lastModifiedBy>
  <cp:lastPrinted>2020-01-21T10:31:30Z</cp:lastPrinted>
  <dcterms:created xsi:type="dcterms:W3CDTF">2011-10-16T03:43:31Z</dcterms:created>
  <dcterms:modified xsi:type="dcterms:W3CDTF">2020-01-31T04:46:20Z</dcterms:modified>
</cp:coreProperties>
</file>