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YAHA.DESKTOP-M0HU5HU\Documents\"/>
    </mc:Choice>
  </mc:AlternateContent>
  <bookViews>
    <workbookView xWindow="480" yWindow="5655" windowWidth="11355" windowHeight="3030"/>
  </bookViews>
  <sheets>
    <sheet name="%ปี2562" sheetId="1" r:id="rId1"/>
    <sheet name="%ปี62 งบ (2)" sheetId="173" r:id="rId2"/>
    <sheet name="งบประจำคุม 1ล้าน" sheetId="178" r:id="rId3"/>
    <sheet name="เงินกัน เหลื่อมปี62" sheetId="236" r:id="rId4"/>
    <sheet name="งบโครงการ002" sheetId="199" r:id="rId5"/>
    <sheet name="งบโครงการ001" sheetId="200" r:id="rId6"/>
    <sheet name="รหัส39001 " sheetId="245" r:id="rId7"/>
    <sheet name="พนง.ราชการ" sheetId="110" r:id="rId8"/>
    <sheet name="ธุรการ9,000" sheetId="235" r:id="rId9"/>
    <sheet name="ธุรการ 15000" sheetId="237" r:id="rId10"/>
    <sheet name="จ้างนักการฯ" sheetId="239" r:id="rId11"/>
    <sheet name="ครูวิกฤต-วิทย์-คณิต" sheetId="238" r:id="rId12"/>
    <sheet name="ครูพี่เลี้ยง" sheetId="240" r:id="rId13"/>
    <sheet name="ครูทรงคุณค่าฯ" sheetId="250" r:id="rId14"/>
    <sheet name="เขต 9ราย-แม่บ้านฯ" sheetId="241" r:id="rId15"/>
    <sheet name="ค่าเช่าบ้าน-ประกันสังคม" sheetId="18" r:id="rId16"/>
    <sheet name="เงินกองทุนทดแทนฯ0.2" sheetId="247" r:id="rId17"/>
    <sheet name="พาหนะนักเรียน" sheetId="242" r:id="rId18"/>
    <sheet name="รถตู้+กระบะ" sheetId="243" r:id="rId19"/>
    <sheet name="รหัส39002" sheetId="244" r:id="rId20"/>
    <sheet name="รหัส06036ยาเสพติด" sheetId="249" r:id="rId21"/>
    <sheet name="รหัส33062" sheetId="252" r:id="rId22"/>
    <sheet name="รายจ่ายอื่น500" sheetId="251" r:id="rId23"/>
    <sheet name="รหัส39002อินเทอร์เน็ต" sheetId="246" r:id="rId24"/>
    <sheet name="อุดหนุนร.ร." sheetId="176" r:id="rId25"/>
    <sheet name="แบบคุม" sheetId="16" r:id="rId26"/>
    <sheet name="แยกรายการงบ,จำ" sheetId="40" r:id="rId27"/>
  </sheets>
  <definedNames>
    <definedName name="_xlnm.Print_Titles" localSheetId="14">'เขต 9ราย-แม่บ้านฯ'!$4:$5</definedName>
    <definedName name="_xlnm.Print_Titles" localSheetId="13">ครูทรงคุณค่าฯ!$4:$5</definedName>
    <definedName name="_xlnm.Print_Titles" localSheetId="12">ครูพี่เลี้ยง!$4:$5</definedName>
    <definedName name="_xlnm.Print_Titles" localSheetId="11">'ครูวิกฤต-วิทย์-คณิต'!$4:$5</definedName>
    <definedName name="_xlnm.Print_Titles" localSheetId="15">'ค่าเช่าบ้าน-ประกันสังคม'!$5:$6</definedName>
    <definedName name="_xlnm.Print_Titles" localSheetId="5">งบโครงการ001!$4:$5</definedName>
    <definedName name="_xlnm.Print_Titles" localSheetId="4">งบโครงการ002!$4:$5</definedName>
    <definedName name="_xlnm.Print_Titles" localSheetId="2">'งบประจำคุม 1ล้าน'!$4:$5</definedName>
    <definedName name="_xlnm.Print_Titles" localSheetId="16">เงินกองทุนทดแทนฯ0.2!$5:$6</definedName>
    <definedName name="_xlnm.Print_Titles" localSheetId="10">จ้างนักการฯ!$4:$5</definedName>
    <definedName name="_xlnm.Print_Titles" localSheetId="9">'ธุรการ 15000'!$4:$5</definedName>
    <definedName name="_xlnm.Print_Titles" localSheetId="8">'ธุรการ9,000'!$4:$5</definedName>
    <definedName name="_xlnm.Print_Titles" localSheetId="7">พนง.ราชการ!$4:$5</definedName>
    <definedName name="_xlnm.Print_Titles" localSheetId="17">พาหนะนักเรียน!$5:$6</definedName>
    <definedName name="_xlnm.Print_Titles" localSheetId="18">'รถตู้+กระบะ'!$5:$6</definedName>
    <definedName name="_xlnm.Print_Titles" localSheetId="20">รหัส06036ยาเสพติด!$5:$6</definedName>
    <definedName name="_xlnm.Print_Titles" localSheetId="21">รหัส33062!$5:$6</definedName>
    <definedName name="_xlnm.Print_Titles" localSheetId="6">'รหัส39001 '!$4:$5</definedName>
    <definedName name="_xlnm.Print_Titles" localSheetId="19">รหัส39002!$5:$6</definedName>
    <definedName name="_xlnm.Print_Titles" localSheetId="23">รหัส39002อินเทอร์เน็ต!$5:$6</definedName>
    <definedName name="_xlnm.Print_Titles" localSheetId="22">รายจ่ายอื่น500!$5:$6</definedName>
    <definedName name="_xlnm.Print_Titles" localSheetId="24">อุดหนุนร.ร.!$4:$5</definedName>
  </definedNames>
  <calcPr calcId="152511"/>
</workbook>
</file>

<file path=xl/calcChain.xml><?xml version="1.0" encoding="utf-8"?>
<calcChain xmlns="http://schemas.openxmlformats.org/spreadsheetml/2006/main">
  <c r="G27" i="244" l="1"/>
  <c r="G19" i="238"/>
  <c r="G84" i="178"/>
  <c r="G83" i="178"/>
  <c r="G42" i="199"/>
  <c r="G12" i="246"/>
  <c r="G11" i="246"/>
  <c r="M75" i="199"/>
  <c r="G22" i="246"/>
  <c r="G23" i="246" s="1"/>
  <c r="G13" i="237"/>
  <c r="G9" i="110"/>
  <c r="G11" i="241"/>
  <c r="G11" i="240"/>
  <c r="G12" i="240" s="1"/>
  <c r="G10" i="238"/>
  <c r="G12" i="237"/>
  <c r="G9" i="243"/>
  <c r="E29" i="242"/>
  <c r="E40" i="242"/>
  <c r="G21" i="246"/>
  <c r="G24" i="235"/>
  <c r="G22" i="235"/>
  <c r="G23" i="235" s="1"/>
  <c r="G21" i="235"/>
  <c r="E20" i="242"/>
  <c r="G19" i="235"/>
  <c r="G20" i="235" s="1"/>
  <c r="G18" i="235"/>
  <c r="G25" i="200"/>
  <c r="G26" i="200" s="1"/>
  <c r="G27" i="200" s="1"/>
  <c r="G28" i="200" s="1"/>
  <c r="G29" i="200" s="1"/>
  <c r="G30" i="200" s="1"/>
  <c r="G31" i="200" s="1"/>
  <c r="G32" i="200" s="1"/>
  <c r="G21" i="200"/>
  <c r="G22" i="200" s="1"/>
  <c r="G23" i="200" s="1"/>
  <c r="G90" i="199"/>
  <c r="G91" i="199" s="1"/>
  <c r="G88" i="199"/>
  <c r="G87" i="199"/>
  <c r="G86" i="199"/>
  <c r="G85" i="199"/>
  <c r="G84" i="199"/>
  <c r="G83" i="199"/>
  <c r="G82" i="199"/>
  <c r="G81" i="199"/>
  <c r="G80" i="199"/>
  <c r="G79" i="199"/>
  <c r="G78" i="199"/>
  <c r="G77" i="199"/>
  <c r="G76" i="199"/>
  <c r="G75" i="199"/>
  <c r="G74" i="199"/>
  <c r="G73" i="199"/>
  <c r="G72" i="199"/>
  <c r="G71" i="199"/>
  <c r="G70" i="199"/>
  <c r="G69" i="199"/>
  <c r="G68" i="199"/>
  <c r="G67" i="199"/>
  <c r="G66" i="199"/>
  <c r="G59" i="199"/>
  <c r="G60" i="199" s="1"/>
  <c r="G61" i="199" s="1"/>
  <c r="G62" i="199" s="1"/>
  <c r="G63" i="199" s="1"/>
  <c r="G54" i="199"/>
  <c r="G55" i="199" s="1"/>
  <c r="G56" i="199" s="1"/>
  <c r="G57" i="199" s="1"/>
  <c r="G50" i="199"/>
  <c r="G51" i="199" s="1"/>
  <c r="G52" i="199" s="1"/>
  <c r="G44" i="199"/>
  <c r="G45" i="199" s="1"/>
  <c r="G46" i="199" s="1"/>
  <c r="G47" i="199" s="1"/>
  <c r="G48" i="199" s="1"/>
  <c r="G8" i="244" l="1"/>
  <c r="G8" i="251"/>
  <c r="G18" i="244"/>
  <c r="G19" i="244" s="1"/>
  <c r="G19" i="241" l="1"/>
  <c r="G10" i="240"/>
  <c r="G17" i="244"/>
  <c r="E15" i="242"/>
  <c r="E28" i="242"/>
  <c r="E16" i="242"/>
  <c r="G20" i="246"/>
  <c r="G19" i="246"/>
  <c r="E25" i="242"/>
  <c r="G16" i="235"/>
  <c r="G17" i="235" s="1"/>
  <c r="D93" i="199"/>
  <c r="G16" i="244"/>
  <c r="L38" i="252"/>
  <c r="F24" i="252"/>
  <c r="E24" i="252"/>
  <c r="D24" i="252"/>
  <c r="G24" i="252" s="1"/>
  <c r="G7" i="252"/>
  <c r="L38" i="251"/>
  <c r="F24" i="251"/>
  <c r="E24" i="251"/>
  <c r="D24" i="251"/>
  <c r="G7" i="251"/>
  <c r="G24" i="244"/>
  <c r="J24" i="250"/>
  <c r="F24" i="250"/>
  <c r="E24" i="250"/>
  <c r="D24" i="250"/>
  <c r="G24" i="250" s="1"/>
  <c r="G7" i="250"/>
  <c r="G6" i="250"/>
  <c r="G21" i="244"/>
  <c r="G7" i="249"/>
  <c r="L38" i="249"/>
  <c r="F24" i="249"/>
  <c r="E24" i="249"/>
  <c r="D24" i="249"/>
  <c r="G24" i="249" s="1"/>
  <c r="G24" i="251" l="1"/>
  <c r="D30" i="176"/>
  <c r="E30" i="176"/>
  <c r="G30" i="176" s="1"/>
  <c r="G23" i="176"/>
  <c r="G10" i="247" l="1"/>
  <c r="G19" i="247"/>
  <c r="G14" i="247"/>
  <c r="G16" i="247" s="1"/>
  <c r="L36" i="247"/>
  <c r="F22" i="247"/>
  <c r="E22" i="247"/>
  <c r="D22" i="247"/>
  <c r="G22" i="247" l="1"/>
  <c r="E25" i="246" l="1"/>
  <c r="G25" i="246" s="1"/>
  <c r="D25" i="246"/>
  <c r="G16" i="246"/>
  <c r="G17" i="246" s="1"/>
  <c r="G18" i="246" s="1"/>
  <c r="G15" i="246"/>
  <c r="G14" i="246"/>
  <c r="I8" i="246"/>
  <c r="G8" i="110"/>
  <c r="I95" i="199"/>
  <c r="E93" i="199"/>
  <c r="F93" i="199"/>
  <c r="G93" i="199" l="1"/>
  <c r="G11" i="237"/>
  <c r="G9" i="240"/>
  <c r="G18" i="241"/>
  <c r="G10" i="241"/>
  <c r="G9" i="238"/>
  <c r="G14" i="235"/>
  <c r="G15" i="235" s="1"/>
  <c r="E12" i="242"/>
  <c r="G17" i="241"/>
  <c r="E8" i="242"/>
  <c r="E42" i="242"/>
  <c r="E38" i="242"/>
  <c r="E19" i="242"/>
  <c r="G13" i="235"/>
  <c r="G12" i="235"/>
  <c r="E18" i="242"/>
  <c r="E39" i="242"/>
  <c r="E36" i="242"/>
  <c r="E30" i="242"/>
  <c r="E14" i="242" l="1"/>
  <c r="G19" i="243"/>
  <c r="G10" i="235"/>
  <c r="G11" i="235" s="1"/>
  <c r="G10" i="246"/>
  <c r="G9" i="246" l="1"/>
  <c r="G19" i="176" l="1"/>
  <c r="G20" i="176" s="1"/>
  <c r="G17" i="176"/>
  <c r="G18" i="176" s="1"/>
  <c r="G15" i="176"/>
  <c r="G16" i="176" s="1"/>
  <c r="G15" i="241" l="1"/>
  <c r="G13" i="1" l="1"/>
  <c r="F14" i="1"/>
  <c r="F10" i="1"/>
  <c r="L233" i="246" l="1"/>
  <c r="F219" i="246"/>
  <c r="E219" i="246"/>
  <c r="D219" i="246"/>
  <c r="G9" i="242"/>
  <c r="G10" i="242"/>
  <c r="G11" i="242"/>
  <c r="G12" i="242"/>
  <c r="G13" i="242"/>
  <c r="G14" i="242"/>
  <c r="G15" i="242"/>
  <c r="G16" i="242"/>
  <c r="G17" i="242"/>
  <c r="G18" i="242"/>
  <c r="G19" i="242"/>
  <c r="G20" i="242"/>
  <c r="G21" i="242"/>
  <c r="G22" i="242"/>
  <c r="G23" i="242"/>
  <c r="G24" i="242"/>
  <c r="G25" i="242"/>
  <c r="G26" i="242"/>
  <c r="G27" i="242"/>
  <c r="G28" i="242"/>
  <c r="G29" i="242"/>
  <c r="G30" i="242"/>
  <c r="G31" i="242"/>
  <c r="G32" i="242"/>
  <c r="G33" i="242"/>
  <c r="G34" i="242"/>
  <c r="G35" i="242"/>
  <c r="G36" i="242"/>
  <c r="G37" i="242"/>
  <c r="G38" i="242"/>
  <c r="G39" i="242"/>
  <c r="G40" i="242"/>
  <c r="G41" i="242"/>
  <c r="G42" i="242"/>
  <c r="G8" i="242"/>
  <c r="Q18" i="40"/>
  <c r="P10" i="40"/>
  <c r="P11" i="40"/>
  <c r="P12" i="40"/>
  <c r="P13" i="40"/>
  <c r="P14" i="40"/>
  <c r="P15" i="40"/>
  <c r="P16" i="40"/>
  <c r="P17" i="40"/>
  <c r="P9" i="40"/>
  <c r="P5" i="40"/>
  <c r="P7" i="40" s="1"/>
  <c r="M18" i="40"/>
  <c r="N18" i="40"/>
  <c r="O18" i="40"/>
  <c r="C18" i="40"/>
  <c r="D18" i="40"/>
  <c r="E18" i="40"/>
  <c r="F18" i="40"/>
  <c r="G18" i="40"/>
  <c r="H18" i="40"/>
  <c r="I18" i="40"/>
  <c r="J18" i="40"/>
  <c r="K18" i="40"/>
  <c r="L18" i="40"/>
  <c r="B18" i="40"/>
  <c r="C7" i="40"/>
  <c r="D7" i="40"/>
  <c r="E7" i="40"/>
  <c r="F7" i="40"/>
  <c r="G7" i="40"/>
  <c r="H7" i="40"/>
  <c r="I7" i="40"/>
  <c r="J7" i="40"/>
  <c r="K7" i="40"/>
  <c r="L7" i="40"/>
  <c r="M7" i="40"/>
  <c r="N7" i="40"/>
  <c r="O7" i="40"/>
  <c r="B7" i="40"/>
  <c r="G219" i="246" l="1"/>
  <c r="P18" i="40"/>
  <c r="G10" i="237"/>
  <c r="G8" i="238"/>
  <c r="G8" i="240"/>
  <c r="G9" i="241"/>
  <c r="G8" i="241"/>
  <c r="G9" i="237"/>
  <c r="G8" i="237"/>
  <c r="G7" i="110" l="1"/>
  <c r="G9" i="235"/>
  <c r="G8" i="235"/>
  <c r="G10" i="245" l="1"/>
  <c r="G8" i="245"/>
  <c r="F20" i="245"/>
  <c r="E20" i="245"/>
  <c r="D20" i="245"/>
  <c r="G20" i="245" l="1"/>
  <c r="L43" i="244"/>
  <c r="F29" i="244"/>
  <c r="E29" i="244"/>
  <c r="D29" i="244"/>
  <c r="G18" i="243"/>
  <c r="G13" i="243"/>
  <c r="G8" i="243"/>
  <c r="L38" i="243"/>
  <c r="F24" i="243"/>
  <c r="E24" i="243"/>
  <c r="D24" i="243"/>
  <c r="D44" i="242"/>
  <c r="L58" i="242"/>
  <c r="F44" i="242"/>
  <c r="E44" i="242"/>
  <c r="G24" i="243" l="1"/>
  <c r="G29" i="244"/>
  <c r="G44" i="242"/>
  <c r="J24" i="241" l="1"/>
  <c r="F24" i="241"/>
  <c r="E24" i="241"/>
  <c r="D24" i="241"/>
  <c r="G7" i="241"/>
  <c r="G6" i="241"/>
  <c r="J24" i="240"/>
  <c r="F24" i="240"/>
  <c r="E24" i="240"/>
  <c r="D24" i="240"/>
  <c r="G7" i="240"/>
  <c r="G6" i="240"/>
  <c r="G14" i="239"/>
  <c r="G13" i="239"/>
  <c r="G15" i="239" s="1"/>
  <c r="G16" i="239" s="1"/>
  <c r="G17" i="239" s="1"/>
  <c r="J23" i="239"/>
  <c r="F23" i="239"/>
  <c r="E23" i="239"/>
  <c r="D23" i="239"/>
  <c r="G7" i="239"/>
  <c r="G6" i="239"/>
  <c r="G8" i="239" s="1"/>
  <c r="G9" i="239" s="1"/>
  <c r="G10" i="239" s="1"/>
  <c r="G16" i="238"/>
  <c r="G15" i="238"/>
  <c r="G17" i="238" s="1"/>
  <c r="G18" i="238" s="1"/>
  <c r="J24" i="238"/>
  <c r="F24" i="238"/>
  <c r="E24" i="238"/>
  <c r="D24" i="238"/>
  <c r="G7" i="238"/>
  <c r="G6" i="238"/>
  <c r="G23" i="239" l="1"/>
  <c r="G24" i="241"/>
  <c r="G24" i="240"/>
  <c r="G24" i="238"/>
  <c r="F12" i="173"/>
  <c r="G11" i="173"/>
  <c r="F11" i="173"/>
  <c r="G14" i="1"/>
  <c r="F11" i="1"/>
  <c r="F12" i="1"/>
  <c r="F13" i="1"/>
  <c r="F86" i="178"/>
  <c r="E86" i="178"/>
  <c r="D86" i="178"/>
  <c r="G9" i="199"/>
  <c r="G11" i="199" s="1"/>
  <c r="G12" i="199" s="1"/>
  <c r="G13" i="199" s="1"/>
  <c r="G14" i="199" s="1"/>
  <c r="G15" i="199" s="1"/>
  <c r="G16" i="199" s="1"/>
  <c r="G17" i="199" s="1"/>
  <c r="G18" i="199" s="1"/>
  <c r="G19" i="199" s="1"/>
  <c r="G20" i="199" s="1"/>
  <c r="G21" i="199" s="1"/>
  <c r="G22" i="199" s="1"/>
  <c r="G23" i="199" s="1"/>
  <c r="G24" i="199" s="1"/>
  <c r="G25" i="199" s="1"/>
  <c r="G26" i="199" s="1"/>
  <c r="G27" i="199" s="1"/>
  <c r="G28" i="199" s="1"/>
  <c r="G29" i="199" s="1"/>
  <c r="G30" i="199" s="1"/>
  <c r="G31" i="199" s="1"/>
  <c r="G32" i="199" s="1"/>
  <c r="G33" i="199" s="1"/>
  <c r="G34" i="199" s="1"/>
  <c r="G35" i="199" s="1"/>
  <c r="G36" i="199" s="1"/>
  <c r="G37" i="199" s="1"/>
  <c r="G38" i="199" s="1"/>
  <c r="G39" i="199" s="1"/>
  <c r="G40" i="199" s="1"/>
  <c r="G41" i="199" s="1"/>
  <c r="G9" i="236"/>
  <c r="G13" i="236"/>
  <c r="G15" i="236"/>
  <c r="G17" i="236"/>
  <c r="G19" i="236"/>
  <c r="G21" i="236"/>
  <c r="G23" i="236"/>
  <c r="F9" i="236"/>
  <c r="F11" i="236"/>
  <c r="G11" i="236" s="1"/>
  <c r="F13" i="236"/>
  <c r="F15" i="236"/>
  <c r="F17" i="236"/>
  <c r="F19" i="236"/>
  <c r="F21" i="236"/>
  <c r="F23" i="236"/>
  <c r="F7" i="236"/>
  <c r="J24" i="237" l="1"/>
  <c r="F24" i="237"/>
  <c r="E24" i="237"/>
  <c r="D24" i="237"/>
  <c r="G7" i="237"/>
  <c r="G6" i="237"/>
  <c r="G6" i="235"/>
  <c r="G13" i="18"/>
  <c r="G14" i="18" s="1"/>
  <c r="G15" i="18" s="1"/>
  <c r="G24" i="237" l="1"/>
  <c r="M25" i="173"/>
  <c r="L27" i="173"/>
  <c r="F26" i="236" l="1"/>
  <c r="E26" i="236"/>
  <c r="D26" i="236"/>
  <c r="G7" i="236"/>
  <c r="F28" i="235"/>
  <c r="E28" i="235"/>
  <c r="D28" i="235"/>
  <c r="G7" i="235"/>
  <c r="G26" i="236" l="1"/>
  <c r="G28" i="235"/>
  <c r="N21" i="173" l="1"/>
  <c r="F37" i="200" l="1"/>
  <c r="E37" i="200"/>
  <c r="D46" i="173" l="1"/>
  <c r="D37" i="200" l="1"/>
  <c r="G37" i="200" s="1"/>
  <c r="G9" i="200"/>
  <c r="G10" i="200" s="1"/>
  <c r="G11" i="200" s="1"/>
  <c r="G12" i="200" s="1"/>
  <c r="G13" i="200" s="1"/>
  <c r="G14" i="200" s="1"/>
  <c r="G15" i="200" s="1"/>
  <c r="G16" i="200" s="1"/>
  <c r="G17" i="200" s="1"/>
  <c r="G18" i="200" s="1"/>
  <c r="G19" i="200" s="1"/>
  <c r="K41" i="200" l="1"/>
  <c r="E24" i="173" l="1"/>
  <c r="D24" i="173"/>
  <c r="C24" i="173"/>
  <c r="E23" i="1"/>
  <c r="D23" i="1"/>
  <c r="C23" i="1"/>
  <c r="G12" i="1"/>
  <c r="G10" i="1"/>
  <c r="G9" i="1"/>
  <c r="F9" i="1"/>
  <c r="G7" i="176"/>
  <c r="G8" i="176" s="1"/>
  <c r="G9" i="176"/>
  <c r="G10" i="176" s="1"/>
  <c r="G11" i="176"/>
  <c r="G12" i="176" s="1"/>
  <c r="F30" i="176"/>
  <c r="G7" i="18"/>
  <c r="G8" i="18" s="1"/>
  <c r="G9" i="18" s="1"/>
  <c r="G10" i="18" s="1"/>
  <c r="D20" i="18"/>
  <c r="E20" i="18"/>
  <c r="F20" i="18"/>
  <c r="L34" i="18"/>
  <c r="G6" i="110"/>
  <c r="D24" i="110"/>
  <c r="E24" i="110"/>
  <c r="F24" i="110"/>
  <c r="G7" i="178"/>
  <c r="G8" i="178" s="1"/>
  <c r="G9" i="178" s="1"/>
  <c r="G10" i="178" s="1"/>
  <c r="G11" i="178" s="1"/>
  <c r="G12" i="178" s="1"/>
  <c r="G13" i="178" s="1"/>
  <c r="G14" i="178" s="1"/>
  <c r="G15" i="178" s="1"/>
  <c r="G16" i="178" s="1"/>
  <c r="G17" i="178" s="1"/>
  <c r="G18" i="178" s="1"/>
  <c r="G19" i="178" s="1"/>
  <c r="G20" i="178" s="1"/>
  <c r="G21" i="178" s="1"/>
  <c r="G22" i="178" s="1"/>
  <c r="G23" i="178" s="1"/>
  <c r="G24" i="178" s="1"/>
  <c r="G25" i="178" s="1"/>
  <c r="G26" i="178" s="1"/>
  <c r="G27" i="178" s="1"/>
  <c r="G28" i="178" s="1"/>
  <c r="G29" i="178" s="1"/>
  <c r="G30" i="178" s="1"/>
  <c r="G31" i="178" s="1"/>
  <c r="G32" i="178" s="1"/>
  <c r="G33" i="178" s="1"/>
  <c r="G34" i="178" s="1"/>
  <c r="G35" i="178" s="1"/>
  <c r="G36" i="178" s="1"/>
  <c r="G37" i="178" s="1"/>
  <c r="G38" i="178" s="1"/>
  <c r="G39" i="178" s="1"/>
  <c r="G40" i="178" s="1"/>
  <c r="G41" i="178" s="1"/>
  <c r="G42" i="178" s="1"/>
  <c r="G43" i="178" s="1"/>
  <c r="G44" i="178" s="1"/>
  <c r="G45" i="178" s="1"/>
  <c r="G46" i="178" s="1"/>
  <c r="G47" i="178" s="1"/>
  <c r="G48" i="178" s="1"/>
  <c r="G49" i="178" s="1"/>
  <c r="G50" i="178" s="1"/>
  <c r="G51" i="178" s="1"/>
  <c r="G52" i="178" s="1"/>
  <c r="G53" i="178" s="1"/>
  <c r="G54" i="178" s="1"/>
  <c r="G55" i="178" s="1"/>
  <c r="G56" i="178" s="1"/>
  <c r="G57" i="178" s="1"/>
  <c r="G58" i="178" s="1"/>
  <c r="G59" i="178" s="1"/>
  <c r="G60" i="178" s="1"/>
  <c r="G61" i="178" s="1"/>
  <c r="G62" i="178" s="1"/>
  <c r="G63" i="178" s="1"/>
  <c r="G64" i="178" s="1"/>
  <c r="G65" i="178" s="1"/>
  <c r="G66" i="178" s="1"/>
  <c r="G67" i="178" s="1"/>
  <c r="O34" i="173"/>
  <c r="O36" i="173"/>
  <c r="O37" i="173"/>
  <c r="O38" i="173"/>
  <c r="O39" i="173"/>
  <c r="M40" i="173"/>
  <c r="M42" i="173" s="1"/>
  <c r="N40" i="173"/>
  <c r="O40" i="173"/>
  <c r="K42" i="173"/>
  <c r="L42" i="173"/>
  <c r="N42" i="173"/>
  <c r="O42" i="173"/>
  <c r="K58" i="173"/>
  <c r="L58" i="173"/>
  <c r="N58" i="173"/>
  <c r="O60" i="173" s="1"/>
  <c r="O58" i="173"/>
  <c r="I61" i="173"/>
  <c r="J56" i="1"/>
  <c r="G68" i="178" l="1"/>
  <c r="G69" i="178" s="1"/>
  <c r="G70" i="178" s="1"/>
  <c r="G71" i="178" s="1"/>
  <c r="G72" i="178" s="1"/>
  <c r="G73" i="178" s="1"/>
  <c r="G74" i="178" s="1"/>
  <c r="G75" i="178" s="1"/>
  <c r="G76" i="178" s="1"/>
  <c r="G77" i="178" s="1"/>
  <c r="G78" i="178" s="1"/>
  <c r="G79" i="178" s="1"/>
  <c r="G80" i="178" s="1"/>
  <c r="G81" i="178" s="1"/>
  <c r="G82" i="178" s="1"/>
  <c r="G20" i="18"/>
  <c r="F23" i="1"/>
  <c r="G24" i="110"/>
  <c r="F24" i="173"/>
  <c r="G23" i="1"/>
  <c r="G24" i="173"/>
  <c r="G86" i="178" l="1"/>
</calcChain>
</file>

<file path=xl/sharedStrings.xml><?xml version="1.0" encoding="utf-8"?>
<sst xmlns="http://schemas.openxmlformats.org/spreadsheetml/2006/main" count="1676" uniqueCount="996">
  <si>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</si>
  <si>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</si>
  <si>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</si>
  <si>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</si>
  <si>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</si>
  <si>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</si>
  <si>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</si>
  <si>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</si>
  <si>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</si>
  <si>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</si>
  <si>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</si>
  <si>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</si>
  <si>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</si>
  <si>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</si>
  <si>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</si>
  <si>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</si>
  <si>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</si>
  <si>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</si>
  <si>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</si>
  <si>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</si>
  <si>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</si>
  <si>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</si>
  <si>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</si>
  <si>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</si>
  <si>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</si>
  <si>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</si>
  <si>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</si>
  <si>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เงินอนุมัติ</t>
  </si>
  <si>
    <t>ก่อหนี้ผูกพัน</t>
  </si>
  <si>
    <t>( PO )</t>
  </si>
  <si>
    <t>PO</t>
  </si>
  <si>
    <t>ในมือ</t>
  </si>
  <si>
    <t>PO/</t>
  </si>
  <si>
    <t>เบิกจ่าย</t>
  </si>
  <si>
    <t xml:space="preserve"> รวมทั้งสิ้น</t>
  </si>
  <si>
    <t>.</t>
  </si>
  <si>
    <t>งบบุคลากร  (พนักงานราชการ)</t>
  </si>
  <si>
    <t>ในมือ/</t>
  </si>
  <si>
    <t>งบประจำ</t>
  </si>
  <si>
    <t>ค่าตอบแทนพนักงานราชการ</t>
  </si>
  <si>
    <t>ค่าจ้างฯ</t>
  </si>
  <si>
    <t xml:space="preserve"> ประกันสังคม พนง.ราชการ ค.1</t>
  </si>
  <si>
    <t>ค่าเช่าบ้าน ครั้งที่ 1</t>
  </si>
  <si>
    <t>รวมครุภัณฑ์</t>
  </si>
  <si>
    <t>รวมงบลงทุน</t>
  </si>
  <si>
    <t xml:space="preserve">                                       ยอดรวม   </t>
  </si>
  <si>
    <t>( PO/ ค้างในมือ)</t>
  </si>
  <si>
    <t>เหลือ</t>
  </si>
  <si>
    <t>2กย.</t>
  </si>
  <si>
    <t xml:space="preserve"> ร. 05046</t>
  </si>
  <si>
    <t xml:space="preserve"> ร. 411018</t>
  </si>
  <si>
    <t xml:space="preserve"> ร.26002</t>
  </si>
  <si>
    <t xml:space="preserve"> ร.26003</t>
  </si>
  <si>
    <t xml:space="preserve"> ร.26004</t>
  </si>
  <si>
    <t xml:space="preserve"> ร.26042</t>
  </si>
  <si>
    <t xml:space="preserve"> ร.28020</t>
  </si>
  <si>
    <t xml:space="preserve"> ร.28021</t>
  </si>
  <si>
    <t xml:space="preserve"> ร.28022</t>
  </si>
  <si>
    <t xml:space="preserve"> ร.28041</t>
  </si>
  <si>
    <t xml:space="preserve"> ร.439016</t>
  </si>
  <si>
    <t xml:space="preserve"> ร.45047</t>
  </si>
  <si>
    <t xml:space="preserve"> ร.53008</t>
  </si>
  <si>
    <t>ณ 29 กย. 60</t>
  </si>
  <si>
    <t>สรุปรายการเงินงบกลยุทธ์โครงการ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</si>
  <si>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</si>
  <si>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</si>
  <si>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</si>
  <si>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</si>
  <si>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38008</t>
  </si>
  <si>
    <t>ก.ก.</t>
  </si>
  <si>
    <t>N3101</t>
  </si>
  <si>
    <t>ว. 3732</t>
  </si>
  <si>
    <t>จันทร์ทิพย์</t>
  </si>
  <si>
    <t>N 3101</t>
  </si>
  <si>
    <t>ค่าจ้างธุรการ  เดือนละ 9,000.-</t>
  </si>
  <si>
    <t>งบเงินอุดหนุน</t>
  </si>
  <si>
    <t>รายจ่ายงบประจำ</t>
  </si>
  <si>
    <t xml:space="preserve">            รายจ่ายภาพรวม</t>
  </si>
  <si>
    <t>ค่าจ้างเขต 9 ราย</t>
  </si>
  <si>
    <t>รายการค่าจ้าง</t>
  </si>
  <si>
    <t xml:space="preserve">   (งบบุคลากร)</t>
  </si>
  <si>
    <t>ณ วันที่ 22  กพ. 2562</t>
  </si>
  <si>
    <t xml:space="preserve"> ค่าอุปกรณ์การเรียน</t>
  </si>
  <si>
    <t xml:space="preserve"> ค่าจัดการเรียนการสอน</t>
  </si>
  <si>
    <t xml:space="preserve">                      ยอดรวมทั้งสิ้น</t>
  </si>
  <si>
    <t>งบลงทุน (ค่าครุภัณฑ์/สิ่งก่อสร้าง)</t>
  </si>
  <si>
    <t>โครง. 002</t>
  </si>
  <si>
    <t>โครง. 001</t>
  </si>
  <si>
    <t>โครง. 33061</t>
  </si>
  <si>
    <t>โครง. 33045</t>
  </si>
  <si>
    <t xml:space="preserve">          รวมรับ</t>
  </si>
  <si>
    <t>30 กย.</t>
  </si>
  <si>
    <t>ค่าซ่อมแซมไฟฟ้า  รร.โคกสง่า</t>
  </si>
  <si>
    <t>ค่าซ่อมแซมไฟฟ้า  รร.โพทะเลประชาสรรค์</t>
  </si>
  <si>
    <t>ค่าซ่อมแซมบริเวณ สำนักงานฯ</t>
  </si>
  <si>
    <t>ค่าวัสดุ สำนักงาน</t>
  </si>
  <si>
    <t>ค่าวารสาร/แผ่นพับประชาสัมพันธ์</t>
  </si>
  <si>
    <r>
      <t xml:space="preserve">       </t>
    </r>
    <r>
      <rPr>
        <b/>
        <u/>
        <sz val="14"/>
        <rFont val="TH SarabunPSK"/>
        <family val="2"/>
      </rPr>
      <t>งบดำเนินงาน</t>
    </r>
  </si>
  <si>
    <t>รายงการบริหารงบประมาณประจำปีงบประมาณ 2563</t>
  </si>
  <si>
    <t>25 ตค.62</t>
  </si>
  <si>
    <t>รายการงบประจำสำนักงาน</t>
  </si>
  <si>
    <t xml:space="preserve"> งบประมาณรับทั้งสิ้น (ครั้งที่ 1)</t>
  </si>
  <si>
    <t>29 ตค.62</t>
  </si>
  <si>
    <t>ว.4774</t>
  </si>
  <si>
    <t>รับงบประมาณบริหารฯ  ครั้งที่ 1</t>
  </si>
  <si>
    <t>เงินอุดหนุนภาคเรียน 2/62 (70%)</t>
  </si>
  <si>
    <t>31 ตค.62</t>
  </si>
  <si>
    <t>ว. 4848</t>
  </si>
  <si>
    <t xml:space="preserve"> กิจกรรมพัฒนาคุณภาพผู้เรียน</t>
  </si>
  <si>
    <t>ฎ.80</t>
  </si>
  <si>
    <t>ฎ.81</t>
  </si>
  <si>
    <t>เบิกเงิน 189 ร.ร.</t>
  </si>
  <si>
    <t>ฎ.79</t>
  </si>
  <si>
    <t>ว. 4748</t>
  </si>
  <si>
    <t>ว. 4827</t>
  </si>
  <si>
    <t>22 ตค.62</t>
  </si>
  <si>
    <t>ว. 4746</t>
  </si>
  <si>
    <t xml:space="preserve"> (ตค.62- ธค.62)  3 เดือน</t>
  </si>
  <si>
    <t>จันทิพย์</t>
  </si>
  <si>
    <t xml:space="preserve"> (ตค.62- มค.63)  4 เดือน</t>
  </si>
  <si>
    <t>ค่าจ้างธุรการ 15,000.- (+750)</t>
  </si>
  <si>
    <t>เงินกันไว้เบิกเหลื่อมปี งบประมาณปี พ.ศ. 2562</t>
  </si>
  <si>
    <t>18 ตค.62</t>
  </si>
  <si>
    <t>Inv.8</t>
  </si>
  <si>
    <t>Inv.9</t>
  </si>
  <si>
    <t>Inv.10</t>
  </si>
  <si>
    <t>Inv.11</t>
  </si>
  <si>
    <t>Inv.13</t>
  </si>
  <si>
    <t>Inv.14</t>
  </si>
  <si>
    <t>โครงการขับเคลื่อนคุณภาพการศึกษาด้วยกระบวนการ</t>
  </si>
  <si>
    <t>มีส่วนร่วม โดยคณะ ก.ต.ป.น.</t>
  </si>
  <si>
    <t>ปาริชาติ/คณะ</t>
  </si>
  <si>
    <t>ฎ.52</t>
  </si>
  <si>
    <t xml:space="preserve"> เงินยืม ศน.ปาริชาติ เข่งแก้ว</t>
  </si>
  <si>
    <t>พี.23</t>
  </si>
  <si>
    <t xml:space="preserve">ค่าเดินทาง 5 ราย </t>
  </si>
  <si>
    <t>Inv.37</t>
  </si>
  <si>
    <t>ค่าไฟฟ้า เดือน ตค.62</t>
  </si>
  <si>
    <t>Inv.40</t>
  </si>
  <si>
    <t xml:space="preserve">                                    ยอดคงเหลือ</t>
  </si>
  <si>
    <t>โครงการพัฒนานำนโยบายจัดการศึกษาสู่การปฏิบัติ</t>
  </si>
  <si>
    <t>คชจ.การระชุม ก.ต.ป.น. (วันที่ 22 ตค.62)</t>
  </si>
  <si>
    <t>กลุ่มแผนฯ</t>
  </si>
  <si>
    <t>ร้อยละการเบิก</t>
  </si>
  <si>
    <t>ร้อยละของการ</t>
  </si>
  <si>
    <t>ปี. 2562</t>
  </si>
  <si>
    <t>ของ</t>
  </si>
  <si>
    <t>การก่อหนี้</t>
  </si>
  <si>
    <t>ผูกพัน</t>
  </si>
  <si>
    <t>ยอดคงเหลือ</t>
  </si>
  <si>
    <t xml:space="preserve">   - ไตรมาสที่ 1      ร้อยละ  </t>
  </si>
  <si>
    <t xml:space="preserve">  - ไตรมาสที่ 2      ร้อยละ    </t>
  </si>
  <si>
    <t xml:space="preserve">  - ไตรมาสที่ 3      ร้อยละ   </t>
  </si>
  <si>
    <t xml:space="preserve">  - ไตรมาสที่ 4      ร้อยละ   </t>
  </si>
  <si>
    <t xml:space="preserve">ร้อยละ   </t>
  </si>
  <si>
    <t>ค่าโทรศัพท์ ทีโอที  เดือน กย.62</t>
  </si>
  <si>
    <t>ยอดเงิน</t>
  </si>
  <si>
    <t>นันทนา</t>
  </si>
  <si>
    <t>-</t>
  </si>
  <si>
    <t>ของปี 2562</t>
  </si>
  <si>
    <t>สรุปผลการเบิกจ่ายเงินงบประมาณ  ปี  2563</t>
  </si>
  <si>
    <t>รายงานผลการบริหารงบประมาณประจำปีงบประมาณ 2563</t>
  </si>
  <si>
    <t>8 พย.62</t>
  </si>
  <si>
    <t>ว.5180</t>
  </si>
  <si>
    <t>ครูวิกฤต 15,000.- (+750)</t>
  </si>
  <si>
    <t>ว.4889</t>
  </si>
  <si>
    <t>22 พย.62</t>
  </si>
  <si>
    <t>36 ราย</t>
  </si>
  <si>
    <t>ครูวิทย์+คณิต  15,000+750</t>
  </si>
  <si>
    <t>11 พย.62</t>
  </si>
  <si>
    <t>ว. 4916</t>
  </si>
  <si>
    <t xml:space="preserve"> (ตค.62- ธค.63) 3 เดือน</t>
  </si>
  <si>
    <t>32 ราย</t>
  </si>
  <si>
    <t>39 ราย</t>
  </si>
  <si>
    <t>จ้างนักการฯ (9,000 +450)</t>
  </si>
  <si>
    <t>จ้างนักการ(ปกติ) (9,000 +450)</t>
  </si>
  <si>
    <t>รหัส 39004</t>
  </si>
  <si>
    <t>14 พย.62</t>
  </si>
  <si>
    <t>ว.4991</t>
  </si>
  <si>
    <t>ครูพี่เลี้ยงฯ 9,000.- (+450)</t>
  </si>
  <si>
    <t>25 ราย</t>
  </si>
  <si>
    <t>15 พย.62</t>
  </si>
  <si>
    <t>ว.5010</t>
  </si>
  <si>
    <t>9 ราย</t>
  </si>
  <si>
    <t>N 3092</t>
  </si>
  <si>
    <t>บ้านซับตะแบก</t>
  </si>
  <si>
    <t>บ้านซับไม้แดง</t>
  </si>
  <si>
    <t>บ้านทรัพย์เกษตร</t>
  </si>
  <si>
    <t>บ้านท่าด้วง</t>
  </si>
  <si>
    <t>บ้านนาเฉลียง</t>
  </si>
  <si>
    <t>บ้านนาเฉลียงใต้</t>
  </si>
  <si>
    <t>บ้านน้ำเดือด</t>
  </si>
  <si>
    <t>บ้านเนินถาวร</t>
  </si>
  <si>
    <t>บ้านโป่งบุญเจริญ</t>
  </si>
  <si>
    <t>บ้านพญาวัง</t>
  </si>
  <si>
    <t>บ้านพุขาม</t>
  </si>
  <si>
    <t>บ้านโพทะเลประชาสรรค์</t>
  </si>
  <si>
    <t>บ้านรวมทรัพย์</t>
  </si>
  <si>
    <t>บ้านราหุล</t>
  </si>
  <si>
    <t>บ้านลำตะคร้อ</t>
  </si>
  <si>
    <t>บ้านวังลึก</t>
  </si>
  <si>
    <t>บ้านศรีมงคล</t>
  </si>
  <si>
    <t>บ้านสระประดู่</t>
  </si>
  <si>
    <t>บ้านสันเจริญโป่งสะทอน</t>
  </si>
  <si>
    <t>บ้านสามัคคีพัฒนา</t>
  </si>
  <si>
    <t>บ้านหนองบัวทอง</t>
  </si>
  <si>
    <t>บ้านหนองสะแกสี่</t>
  </si>
  <si>
    <t>บ้านห้วยทราย</t>
  </si>
  <si>
    <t>บ้านห้วยโป่ง-ไผ่ขวาง</t>
  </si>
  <si>
    <t>รัฐประชานุสรณ์</t>
  </si>
  <si>
    <t>อนุบาลบึงสามพัน</t>
  </si>
  <si>
    <t>บ้านสระเกษ</t>
  </si>
  <si>
    <t>บ้านซับน้อย</t>
  </si>
  <si>
    <t>บ้านซับสามัคคี</t>
  </si>
  <si>
    <t>บ้านท่าโรง</t>
  </si>
  <si>
    <t>บ้านสระกรวด</t>
  </si>
  <si>
    <t>บ้านกองทูล ฯ</t>
  </si>
  <si>
    <t>บ้านเขาสูงราษฎร์บำรุง</t>
  </si>
  <si>
    <t>บ้านคลองดู่</t>
  </si>
  <si>
    <t>บ้านคลองตะคร้อ</t>
  </si>
  <si>
    <t>19 พย.62</t>
  </si>
  <si>
    <t>ว. 5013</t>
  </si>
  <si>
    <t>พาหนะนักเรียน เทอม 2/62</t>
  </si>
  <si>
    <t>บริหารรถกระบะ-รถตู้ เทอม 2/62</t>
  </si>
  <si>
    <t>บย.3594</t>
  </si>
  <si>
    <t>พช.</t>
  </si>
  <si>
    <t>บย.3595</t>
  </si>
  <si>
    <t>นข.3372</t>
  </si>
  <si>
    <t>N 3104</t>
  </si>
  <si>
    <t>21 พย.62</t>
  </si>
  <si>
    <t>ว. 5169</t>
  </si>
  <si>
    <t>คัดเลือกสถานศึกษา IQA Award</t>
  </si>
  <si>
    <t>นิเทศฯ</t>
  </si>
  <si>
    <t>26 พย.62</t>
  </si>
  <si>
    <t>ว. 5190</t>
  </si>
  <si>
    <t>ค่าตรวจประเมินจัดการเรียนรู้ รูปแบบ Active Lernฯ</t>
  </si>
  <si>
    <t>รหัส 39001</t>
  </si>
  <si>
    <t>N3102</t>
  </si>
  <si>
    <t>โครงการบ้านนักวิทยาศาสตร์น้อย  ปฐมวัย</t>
  </si>
  <si>
    <t>2.คชจ.จัดอบรมแทนแทน บ้านนักวิทย์ฯ</t>
  </si>
  <si>
    <t>1. คชจ.ประเมิน ร.ร.รับตราพระราชทานฯ</t>
  </si>
  <si>
    <t>โครงการศิลปะหัตถกรรมฯ</t>
  </si>
  <si>
    <t>โครงการประชุมผู้บริหาร/จนท.</t>
  </si>
  <si>
    <t>ค่าจ้างเวรยาม 1 ราย  6 เดือน (9,000)</t>
  </si>
  <si>
    <t>4 พย.62</t>
  </si>
  <si>
    <t>ฎ.69</t>
  </si>
  <si>
    <t>เงินยืม ธีรพงศ์</t>
  </si>
  <si>
    <t>ค่าเดินทาง ธีรพงศ์</t>
  </si>
  <si>
    <t>ฎ.70</t>
  </si>
  <si>
    <t>5 พย.62</t>
  </si>
  <si>
    <t>ฎ.71</t>
  </si>
  <si>
    <t>ค่าโทรศัพท์ มือถอ ผอ./ กย.62</t>
  </si>
  <si>
    <t>ค่าน้ำมัน ต.ค.62</t>
  </si>
  <si>
    <t>6 พย.62</t>
  </si>
  <si>
    <t>ฎ.75</t>
  </si>
  <si>
    <t>ฎ.76</t>
  </si>
  <si>
    <t>ฎ.77</t>
  </si>
  <si>
    <t>ค่าไปรษณีย์ / ตค.62</t>
  </si>
  <si>
    <t>ฎ.84</t>
  </si>
  <si>
    <t>ฎ.82</t>
  </si>
  <si>
    <t>ค่าเดินทาง พรรณทิพย์</t>
  </si>
  <si>
    <t>7 พย.62</t>
  </si>
  <si>
    <t>ฎ.83</t>
  </si>
  <si>
    <t>ค่าประปา / ตค.62</t>
  </si>
  <si>
    <t>ไอ.57</t>
  </si>
  <si>
    <t>ค่าวัสดุ ก.ต.ป.น.</t>
  </si>
  <si>
    <t>ไอ.56</t>
  </si>
  <si>
    <t>ค่าจ้างถ่ายเอกสาร</t>
  </si>
  <si>
    <t>12 พย.62</t>
  </si>
  <si>
    <t>ค่าโทรศัพท์ มือถอ ผอ./ ตค.62</t>
  </si>
  <si>
    <t>13 พย.62</t>
  </si>
  <si>
    <t>ฎ.109</t>
  </si>
  <si>
    <t>อัมพร</t>
  </si>
  <si>
    <t>จ้างถ่ายเอกสารเลื่อนขั้นเงินเดือน</t>
  </si>
  <si>
    <t>ฎ.113</t>
  </si>
  <si>
    <t>ซ่อมPrinter /ก.ส่งเสิรมฯ</t>
  </si>
  <si>
    <t>ฎ.114</t>
  </si>
  <si>
    <t>ฎ.112</t>
  </si>
  <si>
    <t>อริศรา</t>
  </si>
  <si>
    <t>ค่าจ้างถ่ายเอกสารคู่มือประเมิน กตปน.</t>
  </si>
  <si>
    <t>กิจ.5</t>
  </si>
  <si>
    <t>ค่าเดินทาง ศน.รังสิมา</t>
  </si>
  <si>
    <t>ฎ.117</t>
  </si>
  <si>
    <t>ค่าเดินทางรังสิมา+อนวัฒน์</t>
  </si>
  <si>
    <t>ฎ.116</t>
  </si>
  <si>
    <t>18 พย..62</t>
  </si>
  <si>
    <t>ฎ.105</t>
  </si>
  <si>
    <t>เงินยืม นส.ปวงอร</t>
  </si>
  <si>
    <t>ฎ.122</t>
  </si>
  <si>
    <t>เงินยืม นางคนึง คุ้มตระกูล</t>
  </si>
  <si>
    <t>ฎ.131</t>
  </si>
  <si>
    <t>ฎ.139</t>
  </si>
  <si>
    <t>ค่าเดินทาง อรพรรณ</t>
  </si>
  <si>
    <t>25 พย.62</t>
  </si>
  <si>
    <t>ค่าเดินทาง ศน. 4 ราย</t>
  </si>
  <si>
    <t>ฎ.142</t>
  </si>
  <si>
    <t>ฎ.149</t>
  </si>
  <si>
    <t>เงินยืม รองสันติชัย</t>
  </si>
  <si>
    <t>เงินยืม สุทัศน์ (ผอ.ประชุม)</t>
  </si>
  <si>
    <t>ฎ.150</t>
  </si>
  <si>
    <t>28 พย.62</t>
  </si>
  <si>
    <t>ไอ.54</t>
  </si>
  <si>
    <t>ซ่อมรถยนต์ นข.2394</t>
  </si>
  <si>
    <t>ไอ.63</t>
  </si>
  <si>
    <t>ไอ.76</t>
  </si>
  <si>
    <t>ฎ.100</t>
  </si>
  <si>
    <t>เบิกเงินของ ตค.62</t>
  </si>
  <si>
    <t>ฎ.108</t>
  </si>
  <si>
    <t>เบิกเงินของ ตค.62/ โคกตะขบ</t>
  </si>
  <si>
    <t>83 ราย</t>
  </si>
  <si>
    <t>ค่าตอบแทนพนง ครั้งที่ 1/ 4 เดือน</t>
  </si>
  <si>
    <t>ตค.-มค.63</t>
  </si>
  <si>
    <t>18 พย.62</t>
  </si>
  <si>
    <t>ฎ.120</t>
  </si>
  <si>
    <t>เบิกของเดือน ตค. - พย.62  86 ราย</t>
  </si>
  <si>
    <t>ฎ.121</t>
  </si>
  <si>
    <t>พี.66</t>
  </si>
  <si>
    <t>เบิกของเดือน ตค. - พย.62  39 ราย</t>
  </si>
  <si>
    <t>ฎ.133</t>
  </si>
  <si>
    <t>เบิกของเดือน ตค. 62</t>
  </si>
  <si>
    <t>ฎ.135</t>
  </si>
  <si>
    <t>เบิกของเดือน พย. 62</t>
  </si>
  <si>
    <t>ฎ.136</t>
  </si>
  <si>
    <t>ฎ.138</t>
  </si>
  <si>
    <t>เบิกของเดือน ตค. - พย.62  25 ราย</t>
  </si>
  <si>
    <t>27 พย.62</t>
  </si>
  <si>
    <t>ฎ.143</t>
  </si>
  <si>
    <t>คืนเงิน 1 วัน  เนื่องจากเบิกเกิน</t>
  </si>
  <si>
    <t>29 พย.62</t>
  </si>
  <si>
    <t>เบิกของ  ตค. - พย.62 / 36 ราย</t>
  </si>
  <si>
    <t>ฎ.156</t>
  </si>
  <si>
    <t>ฎ.1567</t>
  </si>
  <si>
    <t>ไอ.78</t>
  </si>
  <si>
    <t>ค่าน้ำมัน ตัดหญ้า</t>
  </si>
  <si>
    <t>ค่าเดินทาง/เบี้ยเลี้ยง</t>
  </si>
  <si>
    <t>ซ่อมแซมครุภัณฑ์</t>
  </si>
  <si>
    <t>ค่าซ่อมรถ</t>
  </si>
  <si>
    <t>ค่าน้ำมัน</t>
  </si>
  <si>
    <t>ค่าวัสดุ</t>
  </si>
  <si>
    <t>จ้างถ่ายเอกสาร</t>
  </si>
  <si>
    <t>ซ่อมสิงก่อสร้าง</t>
  </si>
  <si>
    <t>บริหารฯ สนง.</t>
  </si>
  <si>
    <t>ค่าไฟฟ้า</t>
  </si>
  <si>
    <t>ค่าประปา</t>
  </si>
  <si>
    <t>ค่าไปรษณีย์</t>
  </si>
  <si>
    <t>ค่าโทรศัพท์</t>
  </si>
  <si>
    <t>ทะเบียนคุมรายละเอียดการเบิกเงิน  งบประจำสำนักงาน</t>
  </si>
  <si>
    <t>ปีงบประมาณ พ.ศ. 2563</t>
  </si>
  <si>
    <t>ประจำเดือน.....ต.ค. 62</t>
  </si>
  <si>
    <t>ค่าซ่อมแอร์</t>
  </si>
  <si>
    <t>ค่าประกันภัยรถฯ</t>
  </si>
  <si>
    <t xml:space="preserve"> พ.ย.62</t>
  </si>
  <si>
    <t>มือถือ กย.</t>
  </si>
  <si>
    <t>มือถือ ตค.</t>
  </si>
  <si>
    <t>ต.ค</t>
  </si>
  <si>
    <t>พ.ย.</t>
  </si>
  <si>
    <t xml:space="preserve"> ของ กย.63</t>
  </si>
  <si>
    <t>รวมเงิน</t>
  </si>
  <si>
    <t>ยอด 370,000</t>
  </si>
  <si>
    <t>ยอด 493,050</t>
  </si>
  <si>
    <t>ยอด 195,800</t>
  </si>
  <si>
    <t>คืนเงินยืม ธีพงศ์ ฎ.69</t>
  </si>
  <si>
    <t>สมหมาย</t>
  </si>
  <si>
    <t>ว. 5034</t>
  </si>
  <si>
    <t>ค่าอินเทอร์เน็ต ค.1 (ตค-มค.63 )  4 เดือน</t>
  </si>
  <si>
    <t>รหัส39002</t>
  </si>
  <si>
    <t>เงินกันเหลื่อมปี 2562 (งบดำเนินงาน )</t>
  </si>
  <si>
    <t>เงินกันเหลื่อมปี 2562 (งบลงทุน )</t>
  </si>
  <si>
    <t>สพป.เพชรบูรณ์ 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</si>
  <si>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</si>
  <si>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</si>
  <si>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</si>
  <si>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</si>
  <si>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บ้านคลองทราย</t>
  </si>
  <si>
    <t>บ้านฟุบสะแก</t>
  </si>
  <si>
    <t>บ้านซับสมบูรณ์</t>
  </si>
  <si>
    <t>บ้านกระทุ่มทองประชาสรรค์</t>
  </si>
  <si>
    <t>บ้านแสงมณีวิทยา</t>
  </si>
  <si>
    <t>บ้านนาไร่เดียว</t>
  </si>
  <si>
    <t>อนุบาลวัดในเรืองศรีวิเชียรฯ</t>
  </si>
  <si>
    <t>บ้านทุ่งใหญ่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</si>
  <si>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</si>
  <si>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</si>
  <si>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</si>
  <si>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</si>
  <si>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</si>
  <si>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</si>
  <si>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</si>
  <si>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บ้านวังไผ่</t>
  </si>
  <si>
    <t>บ้านหนองสะแก</t>
  </si>
  <si>
    <t>บ้านหนองบัวขาว</t>
  </si>
  <si>
    <t>บ้านใหม่วิไลวัลย์</t>
  </si>
  <si>
    <t>บ้านหนองไม้สอ</t>
  </si>
  <si>
    <t>บ้านบ่อรัง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</si>
  <si>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</si>
  <si>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</si>
  <si>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</si>
  <si>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</si>
  <si>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บ้านหนองกระทุ่ม</t>
  </si>
  <si>
    <t>บ้านหนองคล้า</t>
  </si>
  <si>
    <t>ชุมชนบ้านพุเตย</t>
  </si>
  <si>
    <t>บ้านตะกุดไผ่</t>
  </si>
  <si>
    <t>บ้านภูน้ำหยด</t>
  </si>
  <si>
    <t>บ้านพระที่นั่ง</t>
  </si>
  <si>
    <t>บ้านเนินสะอาด</t>
  </si>
  <si>
    <t>บ้านโคกกรวด</t>
  </si>
  <si>
    <t>บ้านซับกระโซ่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</si>
  <si>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</si>
  <si>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</si>
  <si>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</si>
  <si>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</si>
  <si>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</si>
  <si>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</si>
  <si>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</si>
  <si>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</si>
  <si>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</si>
  <si>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</si>
  <si>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</si>
  <si>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</si>
  <si>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</si>
  <si>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</si>
  <si>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บ้านหนองสรวง</t>
  </si>
  <si>
    <t>บ้านเกาะแก้ว</t>
  </si>
  <si>
    <t>บ้านวังขอน</t>
  </si>
  <si>
    <t>บ้านนาสวรรค์</t>
  </si>
  <si>
    <t>ชุมชนบ้านโคกสะอาด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</si>
  <si>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</si>
  <si>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</si>
  <si>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</si>
  <si>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</si>
  <si>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</si>
  <si>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</si>
  <si>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</si>
  <si>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</si>
  <si>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บ้านด่านไทรสามัคคี</t>
  </si>
  <si>
    <t>บ้านหนองหมู</t>
  </si>
  <si>
    <t>บ้านท่าไม้ทอง</t>
  </si>
  <si>
    <t>บ้านนาตะกุด</t>
  </si>
  <si>
    <t>บ้านศรีเทพน้อย</t>
  </si>
  <si>
    <t>บ้านโคกสะแกลาด</t>
  </si>
  <si>
    <t>บ้านบึงนาจาน</t>
  </si>
  <si>
    <t>บ้านหนองจอกวังกำแพง</t>
  </si>
  <si>
    <t>บ้านร่องหอยพัฒนา</t>
  </si>
  <si>
    <t>บ้านทุ่งเศรษฐี</t>
  </si>
  <si>
    <t>บ้านวังขาม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</si>
  <si>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</si>
  <si>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</si>
  <si>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</si>
  <si>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</si>
  <si>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บ้านโคกรังน้อย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</si>
  <si>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</si>
  <si>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</si>
  <si>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</si>
  <si>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</si>
  <si>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</si>
  <si>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</si>
  <si>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</si>
  <si>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</si>
  <si>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บ้านเนินคนธา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</si>
  <si>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</si>
  <si>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</si>
  <si>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</si>
  <si>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</si>
  <si>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บ้านท่าเยี่ยม</t>
  </si>
  <si>
    <t>บ้านหัวโตก</t>
  </si>
  <si>
    <t>บ้านคลองกรวด</t>
  </si>
  <si>
    <t>บ้านบ่อไทย</t>
  </si>
  <si>
    <t>บ้านตีบใต้</t>
  </si>
  <si>
    <t>บ้านนาวังแหน</t>
  </si>
  <si>
    <t>บ้านโคกเจริญ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</si>
  <si>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</si>
  <si>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</si>
  <si>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</si>
  <si>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</si>
  <si>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</si>
  <si>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</si>
  <si>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</si>
  <si>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</si>
  <si>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</si>
  <si>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</si>
  <si>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</si>
  <si>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</si>
  <si>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</si>
  <si>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</si>
  <si>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</si>
  <si>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ชุมชนบ้านท่าเสา</t>
  </si>
  <si>
    <t>บ้านซับตะเคียนทอง</t>
  </si>
  <si>
    <t xml:space="preserve">บ้าน กม.30 </t>
  </si>
  <si>
    <t>บ้านปากตก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</si>
  <si>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</si>
  <si>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</si>
  <si>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</si>
  <si>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</si>
  <si>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</si>
  <si>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บ้านตะกุดงาม</t>
  </si>
  <si>
    <t>บ้านสระหมื่นเชียง</t>
  </si>
  <si>
    <t>บ้านโคกสง่านาข้าวดอ</t>
  </si>
  <si>
    <t>บ้านคลองตะพานหิน</t>
  </si>
  <si>
    <t>บ้านพงษ์เพชรอนุสรณ์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</si>
  <si>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</si>
  <si>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</si>
  <si>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</si>
  <si>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</si>
  <si>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บ้านปู่จ้าว</t>
  </si>
  <si>
    <t>บ้านกันจุ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</si>
  <si>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</si>
  <si>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</si>
  <si>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</si>
  <si>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</si>
  <si>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</si>
  <si>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</si>
  <si>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บ้านบึงสามพัน</t>
  </si>
  <si>
    <t>บ้านวังปลา</t>
  </si>
  <si>
    <t>บ้านซับสำราญเหนือ</t>
  </si>
  <si>
    <t>บ้านเนินสมบูรณ์</t>
  </si>
  <si>
    <t>ชุมชนบ้านวังพิกุล</t>
  </si>
  <si>
    <t xml:space="preserve">บ้านพนมเพชร </t>
  </si>
  <si>
    <t>บ้านยางสาว</t>
  </si>
  <si>
    <t>บ้านเขาพลวง</t>
  </si>
  <si>
    <t>บ้านสระแก้ว</t>
  </si>
  <si>
    <t>บ้านวังไลย์</t>
  </si>
  <si>
    <t>วัดเขาเจริญธรรม</t>
  </si>
  <si>
    <t>บ้านหนองแจง</t>
  </si>
  <si>
    <t>บ้านหนองชุมแสง</t>
  </si>
  <si>
    <t>11 ธค.62</t>
  </si>
  <si>
    <t>ว.5453</t>
  </si>
  <si>
    <t>ค่าจ้างเวรยาม/แม่บ้าน 4 ราย</t>
  </si>
  <si>
    <t>18 ธค.62</t>
  </si>
  <si>
    <t>ว. 5470</t>
  </si>
  <si>
    <t>ค่าเดินทางอบรมผู้ตรวจสอบภายใน</t>
  </si>
  <si>
    <t>นวลจันทร์</t>
  </si>
  <si>
    <t>เงินอุดหนุนภาคเรียน 2/62 (30%)</t>
  </si>
  <si>
    <t>ว. 5550</t>
  </si>
  <si>
    <t>ค่าเดินทางอนวัฒน์</t>
  </si>
  <si>
    <t>2 ธค.62</t>
  </si>
  <si>
    <t>ฎ.158</t>
  </si>
  <si>
    <t>ฎ.159</t>
  </si>
  <si>
    <t>เบิกค่าจ้าง ตค.-พย.62</t>
  </si>
  <si>
    <t>ไอ.80</t>
  </si>
  <si>
    <t>ค่าน้ำมัน พย.62</t>
  </si>
  <si>
    <t>ไอ.81</t>
  </si>
  <si>
    <t>ค่าไฟฟ้า เดือน พย.62</t>
  </si>
  <si>
    <t>ฎ.168</t>
  </si>
  <si>
    <t>3 ธค.62</t>
  </si>
  <si>
    <t>พี.92</t>
  </si>
  <si>
    <t>ค่าถ่ายเอกสาร สมุดจีเอฟ</t>
  </si>
  <si>
    <t>ค่าเดินทาง ศน.สุปัญญา</t>
  </si>
  <si>
    <t>ค่าเดินทาง ศน.ปัณณธร</t>
  </si>
  <si>
    <t>ฎ.217</t>
  </si>
  <si>
    <t>ค่าเดินทาง ศน.วิลัยภรณ์</t>
  </si>
  <si>
    <t>ฎ.234</t>
  </si>
  <si>
    <t>17 ธค.62</t>
  </si>
  <si>
    <t>23 ธค.62</t>
  </si>
  <si>
    <t>ค่าเดินทาง ศน.พัชรินทร์</t>
  </si>
  <si>
    <t>ฎ.271</t>
  </si>
  <si>
    <t>24 ธค.62</t>
  </si>
  <si>
    <t>ซ่อมPrinter /ก.การเงินฯ</t>
  </si>
  <si>
    <t>ค่าไปรษณีย์ / พย.62</t>
  </si>
  <si>
    <t>ไอ.85</t>
  </si>
  <si>
    <t>ฎ.179</t>
  </si>
  <si>
    <t>6ธค.62</t>
  </si>
  <si>
    <t>ค่าน้ำประปา / พย.62</t>
  </si>
  <si>
    <t>ฎ.181</t>
  </si>
  <si>
    <t>ค่าถ่ายเอกสาร แฟ้มประวัติ</t>
  </si>
  <si>
    <t>บุคคล</t>
  </si>
  <si>
    <t>การเงิน</t>
  </si>
  <si>
    <t>ไอ.90</t>
  </si>
  <si>
    <t>ค่าโทรศัพท์ ทีโอที  เดือน ตค62</t>
  </si>
  <si>
    <t>ฎ.188</t>
  </si>
  <si>
    <t>ฎ.196</t>
  </si>
  <si>
    <t>ค่าถ่ายเอกสาร เลื่อนขั้นฯ</t>
  </si>
  <si>
    <t>ไอ.95</t>
  </si>
  <si>
    <t>ฎ.200</t>
  </si>
  <si>
    <t>ค่าเดินทาง 4 ราย (ก.สิ่งเสริมฯ)</t>
  </si>
  <si>
    <t>ฎ.201</t>
  </si>
  <si>
    <t>12 ธค.62</t>
  </si>
  <si>
    <t>ค่าเดินทาง ศน.สุปัญญา, วิลัยภรณ์</t>
  </si>
  <si>
    <t>ฎ.224</t>
  </si>
  <si>
    <t>ค่าโทรศัพท์ ทีโอที  เดือน พย62</t>
  </si>
  <si>
    <t>ฎ.227</t>
  </si>
  <si>
    <t>ซ่อมPrinter /ก.บุคคลฯ</t>
  </si>
  <si>
    <t>พี.110</t>
  </si>
  <si>
    <t>ค่าซ่อมรถ นข.3689</t>
  </si>
  <si>
    <t>ไอ.117</t>
  </si>
  <si>
    <t>ค่าเดินทางปวงอร</t>
  </si>
  <si>
    <t>ฎ.267</t>
  </si>
  <si>
    <t>25 ธค.62</t>
  </si>
  <si>
    <t>ฎ.272</t>
  </si>
  <si>
    <t>ค่าเดินทาง พิชิตชัย</t>
  </si>
  <si>
    <t>ค่าพวงมาลา ร.9</t>
  </si>
  <si>
    <t>ค่าพวงมาลา ร.5</t>
  </si>
  <si>
    <t>ค่าน้ำดื่ม ตค.62</t>
  </si>
  <si>
    <t>ถ่ายเอกสารควบคุมภายใน</t>
  </si>
  <si>
    <t>ไอ.88</t>
  </si>
  <si>
    <t>ไอ.94</t>
  </si>
  <si>
    <t>พานพุ่ม ร.10</t>
  </si>
  <si>
    <t>ไอ.93</t>
  </si>
  <si>
    <t>ค่าน้ำดื่ม พย.62</t>
  </si>
  <si>
    <t>ไอ.96</t>
  </si>
  <si>
    <t>ถ่ายเอกสารทำแผน</t>
  </si>
  <si>
    <t>ถ่ายเอกสารทำ งปม.</t>
  </si>
  <si>
    <t>ไอ.108</t>
  </si>
  <si>
    <t>17 ธ๕.62</t>
  </si>
  <si>
    <t>รังสิมา</t>
  </si>
  <si>
    <t>ไอ.116</t>
  </si>
  <si>
    <t>จ้างทำป้าย O-net นับถอยหลัง/ลูกโป่ง</t>
  </si>
  <si>
    <t>พี.144</t>
  </si>
  <si>
    <t>ค่าเก็บขยะ ตค -ธค.62</t>
  </si>
  <si>
    <t xml:space="preserve"> โครงการพัฒนาระบบ บริหารช้าราชการฯ</t>
  </si>
  <si>
    <t xml:space="preserve"> โครงการเพิ่มประสิทธิภาพฯ สำนักงานสีเชียว</t>
  </si>
  <si>
    <t>ปัทมาภรณ์/</t>
  </si>
  <si>
    <t>พิชิตชัย</t>
  </si>
  <si>
    <t>ปาริชาติก้าน</t>
  </si>
  <si>
    <t>ฎ.193</t>
  </si>
  <si>
    <t>พี.112</t>
  </si>
  <si>
    <t>เบิกเดือน ตค.- พย.62</t>
  </si>
  <si>
    <t>ฎ.203</t>
  </si>
  <si>
    <t>13 ธค.62</t>
  </si>
  <si>
    <t>เงินยืม กิตติกาญจน์</t>
  </si>
  <si>
    <t>คืนเงินยืม ฎ.203</t>
  </si>
  <si>
    <t>พี.91</t>
  </si>
  <si>
    <t>ฎ.232</t>
  </si>
  <si>
    <t>เบิกเดือน ธค.62</t>
  </si>
  <si>
    <t>ค่าเบี้ยเลี้ยง ออกปชส./ รร.ขนาดเล็ก</t>
  </si>
  <si>
    <t xml:space="preserve">เงินยืม 5 ส. / ปาริชาติ </t>
  </si>
  <si>
    <t>เงินยืมประชุมผอ.รร. / ศิริพรรณ</t>
  </si>
  <si>
    <t>คืนเงินสด คนึง ฎ.122</t>
  </si>
  <si>
    <t>ฎ.186</t>
  </si>
  <si>
    <t>เงินยืม อัจฉรา</t>
  </si>
  <si>
    <t>ฎ.233</t>
  </si>
  <si>
    <t>สุทัศน์ คืนเงินยืม ฎ.150</t>
  </si>
  <si>
    <t>รองสันติชัย คืนเงินยืม ฎ.149</t>
  </si>
  <si>
    <t xml:space="preserve"> รอเบิกค่าวัสดุ 5 ส.</t>
  </si>
  <si>
    <t>ค่าจ้างถ่ายเอกสาร ก.ต.ป.น.</t>
  </si>
  <si>
    <t>ค่าล่วงเวลา ศน.พัชรินทร์,สุระศักดิ์, ผอ.สมศักดิ์</t>
  </si>
  <si>
    <t>ค่าพาหนะ ครูณัฐวัตร รอดน้อย</t>
  </si>
  <si>
    <t>ค่าเดินทาง กตปน./25-27 พย.62 ศน.ปิยะวรรณ์</t>
  </si>
  <si>
    <t>ค่าเดินทาง กตปน./25-27 พย.62 ศน.เสาวภา</t>
  </si>
  <si>
    <t xml:space="preserve"> 2-4 ธค.</t>
  </si>
  <si>
    <t>ก.4</t>
  </si>
  <si>
    <t>ค่าเดินทาง ผอ.เขต / 20 ธค.62</t>
  </si>
  <si>
    <t>พี.93</t>
  </si>
  <si>
    <t>เบิกของ ตค.62</t>
  </si>
  <si>
    <t>เบิกของ พย.62</t>
  </si>
  <si>
    <t>พี.256</t>
  </si>
  <si>
    <t>เบิกเงินของ พย.62 / 58 ราย</t>
  </si>
  <si>
    <t>เบิกเงินของ พย.62 / 1 ราย</t>
  </si>
  <si>
    <t>ฎ.182</t>
  </si>
  <si>
    <t>ฎ.183</t>
  </si>
  <si>
    <t>9 ธค.62</t>
  </si>
  <si>
    <t>ไอ.92</t>
  </si>
  <si>
    <t>ค่าจ้าง พนง.ขับรถ</t>
  </si>
  <si>
    <t>พี.100</t>
  </si>
  <si>
    <t>วิจิตน์</t>
  </si>
  <si>
    <t>พี.100=84,560</t>
  </si>
  <si>
    <t>เบิกเงินของ พย.62 / 22 ราย</t>
  </si>
  <si>
    <t>12 ธ๕.62</t>
  </si>
  <si>
    <t>ฎ.194</t>
  </si>
  <si>
    <t>ฎ.195</t>
  </si>
  <si>
    <t>พี.105=19,845</t>
  </si>
  <si>
    <t>พี.105</t>
  </si>
  <si>
    <t>พี.108</t>
  </si>
  <si>
    <t>I.99</t>
  </si>
  <si>
    <t>เบิกของ ตค.- พย.62</t>
  </si>
  <si>
    <t>ฎ.207</t>
  </si>
  <si>
    <t>เบิกเงินของ พย.62 / 25 ราย</t>
  </si>
  <si>
    <t>ฎ.208</t>
  </si>
  <si>
    <t>พี.113</t>
  </si>
  <si>
    <t>p100-4</t>
  </si>
  <si>
    <t>p.111</t>
  </si>
  <si>
    <t>เบิกเงินของ พย.62 / 9 ราย</t>
  </si>
  <si>
    <t>พั.123</t>
  </si>
  <si>
    <t>ซ่อมรถยนต์ นข.3689 กรณีเร่งด่วน</t>
  </si>
  <si>
    <t>พี.127</t>
  </si>
  <si>
    <t>เบิก 13 รร.</t>
  </si>
  <si>
    <t>เบิก 68 รร.</t>
  </si>
  <si>
    <t>เบิกของ ธค.62 /36 ราย</t>
  </si>
  <si>
    <t>ฎ.236</t>
  </si>
  <si>
    <t>ฎ.237</t>
  </si>
  <si>
    <t>เบิกของเดือน ธค. 62</t>
  </si>
  <si>
    <t>ฎ.239</t>
  </si>
  <si>
    <t>เบิกของ ธค.62 / 83 ราย</t>
  </si>
  <si>
    <t>ฎ.240</t>
  </si>
  <si>
    <t>เบิกของเดือน ธค.62 / 25 ราย</t>
  </si>
  <si>
    <t>ฎ.242</t>
  </si>
  <si>
    <t>เบิกของเดือน ธค. 62 / 71 ราย</t>
  </si>
  <si>
    <t>ฎ.243</t>
  </si>
  <si>
    <t>ฎ.244</t>
  </si>
  <si>
    <t>เบิกของ ธค.62 / 28 ราย</t>
  </si>
  <si>
    <t>ฎ.245</t>
  </si>
  <si>
    <t>เบิกของ ธค.62 / 35 ราย</t>
  </si>
  <si>
    <t>I.112-5</t>
  </si>
  <si>
    <t>23 ธค</t>
  </si>
  <si>
    <t>เบิก ตค.-พย.</t>
  </si>
  <si>
    <t>เบิก 53 รร.</t>
  </si>
  <si>
    <t>อุดหนุนการศึกษาโดยครอบครัว</t>
  </si>
  <si>
    <t>26 ธค.62</t>
  </si>
  <si>
    <t>ว. 5664</t>
  </si>
  <si>
    <t xml:space="preserve">   ของ ร.ร.ในสังกัด  189 ร.ร.</t>
  </si>
  <si>
    <t xml:space="preserve">                                    รวมเงิน</t>
  </si>
  <si>
    <t xml:space="preserve"> N3102</t>
  </si>
  <si>
    <t>พี.89</t>
  </si>
  <si>
    <t>พี.90</t>
  </si>
  <si>
    <t xml:space="preserve"> คืนเงินโครงการ เข้ากองกลาง</t>
  </si>
  <si>
    <t>สิทธิกร</t>
  </si>
  <si>
    <t>โครงการวันสำคัญ</t>
  </si>
  <si>
    <t>ศนรังสิมา/</t>
  </si>
  <si>
    <t>เบิกของ ธค.62 / 16 ราย</t>
  </si>
  <si>
    <t xml:space="preserve"> (ตค.62- มีค.63) 6 เดือน  17 ราย</t>
  </si>
  <si>
    <t>เงินสมทบกองทุนทดแทน  (0.2%)</t>
  </si>
  <si>
    <t>เงินสมทบกองทุนทดแทน 0.2%</t>
  </si>
  <si>
    <t>ของพนง.ราชการ 4 ด.</t>
  </si>
  <si>
    <t xml:space="preserve">ณ  วันที่    31 มกราคม   2563             </t>
  </si>
  <si>
    <t>ร.38008</t>
  </si>
  <si>
    <t>ร.39002</t>
  </si>
  <si>
    <t>ครูวิทย์-คณิตฯ 6 เดือน   17 ราย</t>
  </si>
  <si>
    <t>24 มค.63</t>
  </si>
  <si>
    <t>ว.305</t>
  </si>
  <si>
    <t>ของ ธุรการ,นักการฯ,ครูขั้นวิกฤต,</t>
  </si>
  <si>
    <t>แม่บ้านเวรยาม , เขต 9 ราย</t>
  </si>
  <si>
    <t>มค.-ธค.63</t>
  </si>
  <si>
    <t>ฎ.362</t>
  </si>
  <si>
    <t>เบิกเงินสมทบกองทุนฯ</t>
  </si>
  <si>
    <t>ณ  วันที่    31  มกราคม  2563</t>
  </si>
  <si>
    <t>นาเฉลียง ห้วยโป่งยางงาม</t>
  </si>
  <si>
    <t>หนองไผ่</t>
  </si>
  <si>
    <t>บ้านโภชน์บัววัฒนา</t>
  </si>
  <si>
    <t>ท่าแดงวังท่าดี</t>
  </si>
  <si>
    <t>วังโบสถ์บ่อไทย</t>
  </si>
  <si>
    <t>ท่าด้วง</t>
  </si>
  <si>
    <t>กองทูลเพชรละคร</t>
  </si>
  <si>
    <t>บึงสามพันหนองแจง</t>
  </si>
  <si>
    <t>ซับสมอทอดซับไม้แดง</t>
  </si>
  <si>
    <t>วังพิกุลศรีมงคล</t>
  </si>
  <si>
    <t>กันจุสระแก้ว</t>
  </si>
  <si>
    <t>ท่าโรงโคกปรง</t>
  </si>
  <si>
    <t>สระประดู่</t>
  </si>
  <si>
    <t>พุเตยพุขาม</t>
  </si>
  <si>
    <t>วังใหญ่ภูน้ำหยด</t>
  </si>
  <si>
    <t>ซับสมบูรณ์ซับน้อย</t>
  </si>
  <si>
    <t>บ่อรัง</t>
  </si>
  <si>
    <t>น้ำร้อนยางสาว</t>
  </si>
  <si>
    <t>โคกสะอาดประดู่งาม</t>
  </si>
  <si>
    <t>นาสนุ่น</t>
  </si>
  <si>
    <t>ศรีเทพหนองย่างทอย</t>
  </si>
  <si>
    <t>คลองกระจัง</t>
  </si>
  <si>
    <t>โครงการยกระดับฯ โอเน็ต 22 ศูนย์วิชาการ</t>
  </si>
  <si>
    <t>เบิกจ่าย นส.สุพัตรา  ทรัพย์มี</t>
  </si>
  <si>
    <t>27 มค.63</t>
  </si>
  <si>
    <t>ว.308</t>
  </si>
  <si>
    <t>เงินอุดหนุนยากจน ภาค 2/62</t>
  </si>
  <si>
    <t>ฎ.374</t>
  </si>
  <si>
    <t>28 มค.63</t>
  </si>
  <si>
    <t xml:space="preserve">ณ  วันที่  31  มกราคม  2563         </t>
  </si>
  <si>
    <t>เบิกครั้ง 1   สีเชียว</t>
  </si>
  <si>
    <t>เบิกครั้ง 2   สีเหลือง</t>
  </si>
  <si>
    <t>ณ  วันที่   31 มกราคม   2562</t>
  </si>
  <si>
    <t xml:space="preserve">ณ  วันที่  31 มกราคม 2563       </t>
  </si>
  <si>
    <t>รหัส 06036</t>
  </si>
  <si>
    <t>N 3074</t>
  </si>
  <si>
    <t>ว.380</t>
  </si>
  <si>
    <t>งบป้องกันและแก้ไขปัญหายาเสพติด</t>
  </si>
  <si>
    <t>อนวัฒน์</t>
  </si>
  <si>
    <t>ว.217</t>
  </si>
  <si>
    <t>อรพรรณ</t>
  </si>
  <si>
    <t xml:space="preserve">ณ  วันที่  31 มกราคม  2563             </t>
  </si>
  <si>
    <t>N3107</t>
  </si>
  <si>
    <t xml:space="preserve">ระบบดูแลช่วยเหลือนักเรียน </t>
  </si>
  <si>
    <t>รหัส 33061</t>
  </si>
  <si>
    <t>18 ราย</t>
  </si>
  <si>
    <t>10 มค.63</t>
  </si>
  <si>
    <t>ว.60</t>
  </si>
  <si>
    <t>ครูผู้ทรงคุณค่าแห่งแผ่นดิน</t>
  </si>
  <si>
    <t xml:space="preserve"> (มค.63- มีค.63)  3 เดือน</t>
  </si>
  <si>
    <t>ว.208</t>
  </si>
  <si>
    <t>ค่าเดินทางประชุมผู้นำเครือข่ายท้องถิ่น LN</t>
  </si>
  <si>
    <t>ณ  วันที่  31 มกราคม  2563</t>
  </si>
  <si>
    <t>30 มค.63</t>
  </si>
  <si>
    <t>กิตติกาญจ์</t>
  </si>
  <si>
    <t>N3106</t>
  </si>
  <si>
    <t>การรับนักเรียนปีการศึกษา 2563</t>
  </si>
  <si>
    <t>ว.207</t>
  </si>
  <si>
    <t>N 3076</t>
  </si>
  <si>
    <t>รหัส 32031</t>
  </si>
  <si>
    <t>งบรายจ่ายอื่น</t>
  </si>
  <si>
    <t>15 มค.63</t>
  </si>
  <si>
    <t>ว.114</t>
  </si>
  <si>
    <t>คชจ.โครงการเรียนรู้สะเต็มศึกษา</t>
  </si>
  <si>
    <t>นิเทศ</t>
  </si>
  <si>
    <t>ค่าเดินทางประชุมต่อยอดสหกรณ์โรงเรียน</t>
  </si>
  <si>
    <t>6 มค.63</t>
  </si>
  <si>
    <t>ว.15</t>
  </si>
  <si>
    <t>แข่งขันทางวิชาการนานาชาติปี63 รอบแรก</t>
  </si>
  <si>
    <t>N3105</t>
  </si>
  <si>
    <t>วิลัยภรณ์</t>
  </si>
  <si>
    <t>ว.279</t>
  </si>
  <si>
    <t xml:space="preserve">จ้างนักการ(ปกติ) ครั้งที่ 2 </t>
  </si>
  <si>
    <t>มค.-มีค.63</t>
  </si>
  <si>
    <t>ว.278</t>
  </si>
  <si>
    <t xml:space="preserve">จ้างนักการ ฯ ครั้งที่ 2 </t>
  </si>
  <si>
    <t xml:space="preserve">ณ  วันที่  31  มกราคม  2563             </t>
  </si>
  <si>
    <t>ว.397</t>
  </si>
  <si>
    <t>รับงบประมาณบริหารฯ  ครั้งที่ 2</t>
  </si>
  <si>
    <t>ฎ.274</t>
  </si>
  <si>
    <t>ค่าไฟฟ้า ธค.62</t>
  </si>
  <si>
    <t>ฎ.275</t>
  </si>
  <si>
    <t>ค่าเดินทาง นางคนึง</t>
  </si>
  <si>
    <t>ไอ.125</t>
  </si>
  <si>
    <t>ค่าน้ำมัน ธค.62</t>
  </si>
  <si>
    <t>ฎ.294</t>
  </si>
  <si>
    <t>ค่าน้ำประปา / ธค.62</t>
  </si>
  <si>
    <t>ไอ.130</t>
  </si>
  <si>
    <t>ค่าวัดุสำนักงาน</t>
  </si>
  <si>
    <t>ซ่อมปริ้นเตอร์( กลุ่มบุคคลฯ)</t>
  </si>
  <si>
    <t>ไอ.132</t>
  </si>
  <si>
    <t>ฎ.318</t>
  </si>
  <si>
    <t>ค่าโทรศัพท์มือถือ / ธค.62</t>
  </si>
  <si>
    <t>ฎ.380</t>
  </si>
  <si>
    <t>29 มค.63</t>
  </si>
  <si>
    <t>ฎ.386</t>
  </si>
  <si>
    <t>ค่าไฟฟ้า มค.63</t>
  </si>
  <si>
    <t>เงินยืม ประชุมจัดจ้างก่อสร้าง</t>
  </si>
  <si>
    <t>ฎ.361</t>
  </si>
  <si>
    <t>ฎ.363</t>
  </si>
  <si>
    <t>ฎ.364</t>
  </si>
  <si>
    <t>ค่าเดิทางธีรพงศ์</t>
  </si>
  <si>
    <t>ค่าเดินทาง ดร.สมศักดิ์</t>
  </si>
  <si>
    <t>เบิกเงินของ ธค.62 / 71 ราย</t>
  </si>
  <si>
    <t>ฎ.289</t>
  </si>
  <si>
    <t>เบิกเงินของ พย.62 / 3 ราย เพิ่ม</t>
  </si>
  <si>
    <t>ฎ.284</t>
  </si>
  <si>
    <t>ไอ.126</t>
  </si>
  <si>
    <t>พี159</t>
  </si>
  <si>
    <t>พี.189</t>
  </si>
  <si>
    <t>เบิก 23 รร.</t>
  </si>
  <si>
    <t>I.122-124</t>
  </si>
  <si>
    <t>7 มค.63</t>
  </si>
  <si>
    <t>ฎ.172</t>
  </si>
  <si>
    <t>7มค.63</t>
  </si>
  <si>
    <t>พี.173</t>
  </si>
  <si>
    <t>พี183</t>
  </si>
  <si>
    <t>6มค.63</t>
  </si>
  <si>
    <t>เดินทาง ศน.วรรณ/ 4 พย.</t>
  </si>
  <si>
    <t>ฎ.288</t>
  </si>
  <si>
    <t>ค่าไปรษณีย์/ ธค.62</t>
  </si>
  <si>
    <t>ฎ.290</t>
  </si>
  <si>
    <t>ฎ.291</t>
  </si>
  <si>
    <t>เงินยืม วิลัยภรณ์</t>
  </si>
  <si>
    <t>ไอ.128</t>
  </si>
  <si>
    <t>ฎ.293</t>
  </si>
  <si>
    <t>เงินยืม อริศรา/ ประชุม 10 มค.63</t>
  </si>
  <si>
    <t>ประชุม พุธเช้าสพฐ. 2ตค.-27 พย.</t>
  </si>
  <si>
    <t>ฎ.296</t>
  </si>
  <si>
    <t>ไอ.131</t>
  </si>
  <si>
    <t>ฎ.304</t>
  </si>
  <si>
    <t>9 มค.63</t>
  </si>
  <si>
    <t>เบิก ของรร.โคกสะอาด ธค.62</t>
  </si>
  <si>
    <t>พี.174</t>
  </si>
  <si>
    <t>เบิก ธค.62</t>
  </si>
  <si>
    <t>ไอ.134</t>
  </si>
  <si>
    <t>ฎ.297</t>
  </si>
  <si>
    <t>ค่าน้ำดื่ม ธค.62</t>
  </si>
  <si>
    <t>ไอ.136</t>
  </si>
  <si>
    <t>ค่าเอกสาร</t>
  </si>
  <si>
    <t>ไอ.137</t>
  </si>
  <si>
    <t>ไอ.138</t>
  </si>
  <si>
    <t>17 มค.63</t>
  </si>
  <si>
    <t>วารสารประชาสัมพันธ์ ฉบับที่ 1</t>
  </si>
  <si>
    <t>ฎ.321</t>
  </si>
  <si>
    <t>คชจ.ประชุม (ปัทมาภรณ์)</t>
  </si>
  <si>
    <t>คชจ.ประชุม (พรเมษา)</t>
  </si>
  <si>
    <t>ค่าเดินทาง ปัทมาภรณ์</t>
  </si>
  <si>
    <t>ฎ.334</t>
  </si>
  <si>
    <t>เดินทาง ศน.สุปัญญา/  พย.</t>
  </si>
  <si>
    <t>เดินทาง ศน.รังสิมา/3-6 ธค.</t>
  </si>
  <si>
    <t>ไอ.143</t>
  </si>
  <si>
    <t>21 มค.63</t>
  </si>
  <si>
    <t>พานพุ่ม สมเด็จนเรศวรมหาราช</t>
  </si>
  <si>
    <t>ค่าเดินทาง อนวัฒน์</t>
  </si>
  <si>
    <t>ฎ.339</t>
  </si>
  <si>
    <t>คชจ.การระชุม ก.ต.ป.น. (วันที่ .พ.ย.62 ครั้ง)</t>
  </si>
  <si>
    <t>ฎ.340</t>
  </si>
  <si>
    <t>ประชุม รับ ศน.ใหม่</t>
  </si>
  <si>
    <t>ฎ.342</t>
  </si>
  <si>
    <t>ฎ.360</t>
  </si>
  <si>
    <t>ฎ.341</t>
  </si>
  <si>
    <t>พี.202</t>
  </si>
  <si>
    <t>ค่าโทรศัพท์ ทีโอที/ ธค.62</t>
  </si>
  <si>
    <t>ค่าเดินทางสุกันยา 16 มค.</t>
  </si>
  <si>
    <t>เงินยืมประชุม อริศรา 31 มค.</t>
  </si>
  <si>
    <t>ไอ.150</t>
  </si>
  <si>
    <t>ซ่อมรถ นข 3689</t>
  </si>
  <si>
    <t>ซ่อมรถ นข 2394</t>
  </si>
  <si>
    <t>ไอ.151</t>
  </si>
  <si>
    <t>ไอ.152</t>
  </si>
  <si>
    <t>ค่าวัสดุซ่อมห้องน้ำ</t>
  </si>
  <si>
    <t>ฎ.376</t>
  </si>
  <si>
    <t>ค่าเดินทาง ศนเสาวภา/ 24 ธค.62</t>
  </si>
  <si>
    <t>ฎ.377</t>
  </si>
  <si>
    <t>ฎ.335</t>
  </si>
  <si>
    <t>คชจ.ประชุม (อัมพร/ปัทมาภรณ์)</t>
  </si>
  <si>
    <t>ฎ.375</t>
  </si>
  <si>
    <t>ไอ.154</t>
  </si>
  <si>
    <t>จ้างทำเอกสาร / อริศรา หน้าห้อง</t>
  </si>
  <si>
    <t>ฎ.381</t>
  </si>
  <si>
    <t>คชจ.ประชุม อริศรา/13-14 มค, 24</t>
  </si>
  <si>
    <t>ฎ.378</t>
  </si>
  <si>
    <t xml:space="preserve"> ค่าไปรษณียื มค.63</t>
  </si>
  <si>
    <t>จ้างทำโล่ห์ IQA</t>
  </si>
  <si>
    <t xml:space="preserve"> น้ำดื่ม มค.63</t>
  </si>
  <si>
    <t>ของ มค.63</t>
  </si>
  <si>
    <t>น้ำมันตัดหญ้า</t>
  </si>
  <si>
    <t>ค่าเปลี่ยนยางรถ นข.2394</t>
  </si>
  <si>
    <t>ไอ.160</t>
  </si>
  <si>
    <t>เดินทาง ศน.รังสิมา / 7-9 มค.</t>
  </si>
  <si>
    <t>*ขอรับ 2 พัน</t>
  </si>
  <si>
    <t>ฎ.399</t>
  </si>
  <si>
    <t>ฎ.372</t>
  </si>
  <si>
    <t>คชจ.ประชุมกลั่นกรอง (คนึง)</t>
  </si>
  <si>
    <t>เดินทาง ศน.อมรินทร์/ 28พย.-12 ธค</t>
  </si>
  <si>
    <t>ฎ.371</t>
  </si>
  <si>
    <t>เดินทางอมรินทร์ ปัณณธร ,สรวงสุดา ปฏิวัติ ชาญณรง/7-9 มค</t>
  </si>
  <si>
    <t>งบ 2 พัน</t>
  </si>
  <si>
    <t>เดินทาง ศน.เสาวภา,พัชรินทร์ / 7-9 มค.</t>
  </si>
  <si>
    <t>ยัง</t>
  </si>
  <si>
    <t>โครงการประชาสัมพันธ์</t>
  </si>
  <si>
    <t xml:space="preserve">ณ  วันที่  31 มกราคม  2562             </t>
  </si>
  <si>
    <t>ฎ.307</t>
  </si>
  <si>
    <t>เบิกเงินของ ธค.62 / 27 ราย</t>
  </si>
  <si>
    <t>เบิกเงินของ ธค.62 / 3 ราย</t>
  </si>
  <si>
    <t>เบิกเงินของ ธค.62 / 1 ราย</t>
  </si>
  <si>
    <t>ไอ.133</t>
  </si>
  <si>
    <t>ฎ.310</t>
  </si>
  <si>
    <t>ฎ.308</t>
  </si>
  <si>
    <t>ฎ.306</t>
  </si>
  <si>
    <t>เบิกเงินของ ธค. 2 ราย (เพิ่มเติม)</t>
  </si>
  <si>
    <t>ฎ.315</t>
  </si>
  <si>
    <t>เบิกเงินของ ธค.62 / 15 ราย</t>
  </si>
  <si>
    <t>ฎ.316</t>
  </si>
  <si>
    <t>ฎ.317</t>
  </si>
  <si>
    <t>เบิก 34 รร.</t>
  </si>
  <si>
    <t>พี.1983</t>
  </si>
  <si>
    <t>เบิก 20 รร.</t>
  </si>
  <si>
    <t>27มค.63</t>
  </si>
  <si>
    <t>พี.220</t>
  </si>
  <si>
    <t>p220</t>
  </si>
  <si>
    <t>i147</t>
  </si>
  <si>
    <t>จ้างพนง.ขับรถ ธค.62</t>
  </si>
  <si>
    <t>ไอ.148</t>
  </si>
  <si>
    <t>ไอ.149</t>
  </si>
  <si>
    <t>ฎ.356</t>
  </si>
  <si>
    <t>เบิกของเดือน ธค. 62 / 2 ราย</t>
  </si>
  <si>
    <t>ฎ.346</t>
  </si>
  <si>
    <t>เบิกของ มค.63/36 ราย</t>
  </si>
  <si>
    <t>เบิกของเดือน ม.ค.63 / 1 ราย</t>
  </si>
  <si>
    <t>ฎ.357</t>
  </si>
  <si>
    <t>เบิกของเดือน มค. 63</t>
  </si>
  <si>
    <t>ฎ.347</t>
  </si>
  <si>
    <t>24 ใต.</t>
  </si>
  <si>
    <t>เบิกของเดือน มค. 63 / 5 ราย</t>
  </si>
  <si>
    <t>ฎ.348</t>
  </si>
  <si>
    <t>เบิกของเดือน ม.ค.63 / 24 ราย</t>
  </si>
  <si>
    <t>ฎ.351</t>
  </si>
  <si>
    <t>ฎ.349</t>
  </si>
  <si>
    <t>เบิกของ มค.63 / 83 ราย</t>
  </si>
  <si>
    <t>ฎ.352</t>
  </si>
  <si>
    <t>เบิกของเดือน มค. 63 / 61 ราย</t>
  </si>
  <si>
    <t>ฎ.350</t>
  </si>
  <si>
    <t>เบิกของ มค.63 / 16 ราย</t>
  </si>
  <si>
    <t>ฎ.353</t>
  </si>
  <si>
    <t>ไอ.183</t>
  </si>
  <si>
    <t>เบิกของ ธค.62</t>
  </si>
  <si>
    <t>ฎ.379</t>
  </si>
  <si>
    <t>ฎ.385</t>
  </si>
  <si>
    <t>31 มค.63</t>
  </si>
  <si>
    <t>ไอ.233</t>
  </si>
  <si>
    <t>i157-59</t>
  </si>
  <si>
    <t>เบิก 11 รร.</t>
  </si>
  <si>
    <t>เบิก 33 รร.</t>
  </si>
  <si>
    <t>ฎ.402</t>
  </si>
  <si>
    <t>ฎ.398</t>
  </si>
  <si>
    <t>แก้ไข</t>
  </si>
  <si>
    <t>ส่ง</t>
  </si>
  <si>
    <t>พ.240</t>
  </si>
  <si>
    <t>เบิกของ มค.63</t>
  </si>
  <si>
    <t xml:space="preserve">ณ  วันที่    31  มกราคม  2563          </t>
  </si>
  <si>
    <t>เดินทาง ศน.กัญจนา / 2-3 ธค., 26 พย.</t>
  </si>
  <si>
    <t>ไอ.162</t>
  </si>
  <si>
    <t>น้ำมันเดือน มค.63</t>
  </si>
  <si>
    <t>ณ  วันที่ 31  มกราคม  2563</t>
  </si>
  <si>
    <t>ณ  วันที่   31  มกราคม  2563</t>
  </si>
  <si>
    <t xml:space="preserve">                       ณ  วันที่ 31  มกราคม  2563</t>
  </si>
  <si>
    <t>ณ  วันที่  31  มกราคม  2563</t>
  </si>
  <si>
    <t>ว. 446</t>
  </si>
  <si>
    <t>ค่าใช้จ่ายในการนิเทศการศึกษา</t>
  </si>
  <si>
    <t xml:space="preserve"> ค่าเดินทาง ศน.2 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</si>
</sst>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50" x14ac:knownFonts="1">
    <font>
      <sz val="10"/>
      <name val="Arial"/>
      <charset val="222"/>
    </font>
    <font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sz val="14"/>
      <name val="Arial Narro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/>
      <sz val="13"/>
      <name val="TH SarabunPSK"/>
      <family val="2"/>
    </font>
    <font>
      <u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ngsana New"/>
      <family val="1"/>
    </font>
    <font>
      <sz val="14"/>
      <name val="Arial Unicode MS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4"/>
      <color rgb="FFFF0000"/>
      <name val="AngsanaUPC"/>
      <family val="1"/>
    </font>
    <font>
      <sz val="14"/>
      <color rgb="FFFF0000"/>
      <name val="TH SarabunPSK"/>
      <family val="2"/>
    </font>
    <font>
      <sz val="13"/>
      <color rgb="FFC00000"/>
      <name val="TH SarabunPSK"/>
      <family val="2"/>
    </font>
    <font>
      <b/>
      <u/>
      <sz val="14"/>
      <name val="TH SarabunPSK"/>
      <family val="2"/>
    </font>
    <font>
      <b/>
      <sz val="14"/>
      <color rgb="FFFF0000"/>
      <name val="TH SarabunPSK"/>
      <family val="2"/>
    </font>
    <font>
      <sz val="10"/>
      <color rgb="FFC00000"/>
      <name val="Arial"/>
      <family val="2"/>
    </font>
    <font>
      <sz val="13"/>
      <color theme="1"/>
      <name val="TH SarabunPSK"/>
      <family val="2"/>
    </font>
    <font>
      <sz val="14"/>
      <color theme="1"/>
      <name val="TH SarabunPSK"/>
      <family val="2"/>
    </font>
    <font>
      <i/>
      <sz val="14"/>
      <name val="TH SarabunPSK"/>
      <family val="2"/>
    </font>
    <font>
      <sz val="11"/>
      <color theme="1"/>
      <name val="TH SarabunPSK"/>
      <family val="2"/>
    </font>
    <font>
      <sz val="12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</cellStyleXfs>
  <cellXfs count="482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43" fontId="6" fillId="0" borderId="6" xfId="1" applyFont="1" applyBorder="1"/>
    <xf numFmtId="43" fontId="6" fillId="0" borderId="0" xfId="1" applyFont="1"/>
    <xf numFmtId="43" fontId="6" fillId="0" borderId="7" xfId="1" applyFont="1" applyBorder="1"/>
    <xf numFmtId="0" fontId="0" fillId="0" borderId="0" xfId="0" applyBorder="1"/>
    <xf numFmtId="0" fontId="9" fillId="0" borderId="0" xfId="0" applyFont="1"/>
    <xf numFmtId="0" fontId="10" fillId="0" borderId="0" xfId="0" applyFont="1"/>
    <xf numFmtId="43" fontId="0" fillId="0" borderId="0" xfId="1" applyFont="1"/>
    <xf numFmtId="0" fontId="3" fillId="0" borderId="0" xfId="0" applyFont="1"/>
    <xf numFmtId="0" fontId="2" fillId="0" borderId="0" xfId="0" applyFont="1"/>
    <xf numFmtId="0" fontId="12" fillId="0" borderId="1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/>
    <xf numFmtId="0" fontId="12" fillId="0" borderId="0" xfId="0" applyFont="1"/>
    <xf numFmtId="0" fontId="11" fillId="0" borderId="0" xfId="0" applyFont="1"/>
    <xf numFmtId="43" fontId="9" fillId="0" borderId="0" xfId="1" applyFont="1"/>
    <xf numFmtId="43" fontId="0" fillId="0" borderId="0" xfId="0" applyNumberFormat="1"/>
    <xf numFmtId="43" fontId="8" fillId="0" borderId="0" xfId="1" applyFont="1"/>
    <xf numFmtId="0" fontId="1" fillId="0" borderId="0" xfId="0" applyFont="1"/>
    <xf numFmtId="0" fontId="15" fillId="0" borderId="0" xfId="0" applyFont="1"/>
    <xf numFmtId="0" fontId="6" fillId="0" borderId="8" xfId="0" applyFont="1" applyBorder="1" applyAlignment="1">
      <alignment horizontal="center"/>
    </xf>
    <xf numFmtId="0" fontId="8" fillId="0" borderId="0" xfId="0" applyFont="1"/>
    <xf numFmtId="43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/>
    <xf numFmtId="0" fontId="6" fillId="0" borderId="9" xfId="0" applyFont="1" applyBorder="1"/>
    <xf numFmtId="43" fontId="6" fillId="0" borderId="10" xfId="1" applyFont="1" applyBorder="1"/>
    <xf numFmtId="43" fontId="6" fillId="0" borderId="11" xfId="1" applyFont="1" applyBorder="1"/>
    <xf numFmtId="0" fontId="6" fillId="0" borderId="10" xfId="0" applyFont="1" applyBorder="1"/>
    <xf numFmtId="0" fontId="6" fillId="0" borderId="11" xfId="0" applyFont="1" applyBorder="1"/>
    <xf numFmtId="43" fontId="6" fillId="0" borderId="10" xfId="0" applyNumberFormat="1" applyFont="1" applyBorder="1" applyAlignment="1">
      <alignment horizontal="center"/>
    </xf>
    <xf numFmtId="43" fontId="6" fillId="0" borderId="2" xfId="0" applyNumberFormat="1" applyFont="1" applyBorder="1"/>
    <xf numFmtId="2" fontId="6" fillId="0" borderId="2" xfId="0" applyNumberFormat="1" applyFont="1" applyBorder="1"/>
    <xf numFmtId="187" fontId="13" fillId="0" borderId="12" xfId="2" applyFont="1" applyBorder="1"/>
    <xf numFmtId="187" fontId="13" fillId="0" borderId="13" xfId="2" applyFont="1" applyBorder="1"/>
    <xf numFmtId="188" fontId="0" fillId="0" borderId="0" xfId="1" applyNumberFormat="1" applyFont="1"/>
    <xf numFmtId="43" fontId="0" fillId="0" borderId="0" xfId="1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4" xfId="0" applyFont="1" applyBorder="1"/>
    <xf numFmtId="0" fontId="6" fillId="0" borderId="3" xfId="0" applyFont="1" applyBorder="1" applyAlignment="1">
      <alignment horizontal="left" vertical="top"/>
    </xf>
    <xf numFmtId="43" fontId="17" fillId="0" borderId="0" xfId="1" applyFont="1"/>
    <xf numFmtId="43" fontId="15" fillId="0" borderId="6" xfId="1" applyFont="1" applyBorder="1"/>
    <xf numFmtId="188" fontId="8" fillId="0" borderId="0" xfId="1" applyNumberFormat="1" applyFont="1"/>
    <xf numFmtId="0" fontId="9" fillId="0" borderId="0" xfId="0" applyFont="1" applyBorder="1"/>
    <xf numFmtId="188" fontId="8" fillId="0" borderId="0" xfId="1" applyNumberFormat="1" applyFont="1" applyBorder="1"/>
    <xf numFmtId="43" fontId="8" fillId="0" borderId="0" xfId="1" applyFont="1" applyBorder="1"/>
    <xf numFmtId="43" fontId="9" fillId="0" borderId="0" xfId="0" applyNumberFormat="1" applyFont="1" applyBorder="1"/>
    <xf numFmtId="188" fontId="6" fillId="0" borderId="0" xfId="1" applyNumberFormat="1" applyFont="1"/>
    <xf numFmtId="188" fontId="6" fillId="0" borderId="6" xfId="1" applyNumberFormat="1" applyFont="1" applyBorder="1"/>
    <xf numFmtId="0" fontId="18" fillId="0" borderId="0" xfId="0" applyFont="1"/>
    <xf numFmtId="2" fontId="0" fillId="0" borderId="0" xfId="0" applyNumberFormat="1"/>
    <xf numFmtId="188" fontId="0" fillId="0" borderId="0" xfId="1" applyNumberFormat="1" applyFont="1" applyBorder="1"/>
    <xf numFmtId="0" fontId="19" fillId="0" borderId="18" xfId="3" applyFont="1" applyBorder="1"/>
    <xf numFmtId="43" fontId="6" fillId="0" borderId="0" xfId="0" applyNumberFormat="1" applyFont="1"/>
    <xf numFmtId="0" fontId="19" fillId="0" borderId="7" xfId="0" applyFont="1" applyBorder="1"/>
    <xf numFmtId="0" fontId="6" fillId="0" borderId="0" xfId="0" applyFont="1" applyBorder="1" applyAlignment="1">
      <alignment horizontal="center"/>
    </xf>
    <xf numFmtId="188" fontId="0" fillId="0" borderId="0" xfId="1" applyNumberFormat="1" applyFont="1" applyFill="1" applyBorder="1"/>
    <xf numFmtId="188" fontId="0" fillId="0" borderId="0" xfId="0" applyNumberFormat="1"/>
    <xf numFmtId="188" fontId="7" fillId="0" borderId="0" xfId="1" applyNumberFormat="1" applyFont="1" applyBorder="1"/>
    <xf numFmtId="188" fontId="8" fillId="0" borderId="0" xfId="1" applyNumberFormat="1" applyFont="1" applyFill="1" applyBorder="1"/>
    <xf numFmtId="188" fontId="6" fillId="0" borderId="7" xfId="1" applyNumberFormat="1" applyFont="1" applyBorder="1"/>
    <xf numFmtId="188" fontId="15" fillId="0" borderId="6" xfId="1" applyNumberFormat="1" applyFont="1" applyBorder="1"/>
    <xf numFmtId="188" fontId="6" fillId="0" borderId="6" xfId="0" applyNumberFormat="1" applyFont="1" applyBorder="1" applyAlignment="1">
      <alignment horizontal="center"/>
    </xf>
    <xf numFmtId="43" fontId="9" fillId="0" borderId="0" xfId="1" applyFont="1" applyBorder="1"/>
    <xf numFmtId="0" fontId="0" fillId="0" borderId="0" xfId="0" applyBorder="1" applyAlignment="1">
      <alignment horizontal="left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43" fontId="20" fillId="0" borderId="0" xfId="1" applyFont="1" applyBorder="1" applyAlignment="1">
      <alignment horizontal="center"/>
    </xf>
    <xf numFmtId="0" fontId="0" fillId="0" borderId="0" xfId="0" applyFill="1" applyBorder="1"/>
    <xf numFmtId="188" fontId="0" fillId="0" borderId="0" xfId="0" applyNumberFormat="1" applyBorder="1"/>
    <xf numFmtId="188" fontId="6" fillId="0" borderId="0" xfId="1" applyNumberFormat="1" applyFont="1" applyBorder="1"/>
    <xf numFmtId="43" fontId="16" fillId="0" borderId="0" xfId="1" applyFont="1" applyBorder="1"/>
    <xf numFmtId="43" fontId="6" fillId="0" borderId="7" xfId="1" applyNumberFormat="1" applyFont="1" applyBorder="1"/>
    <xf numFmtId="43" fontId="6" fillId="0" borderId="0" xfId="0" applyNumberFormat="1" applyFont="1" applyBorder="1"/>
    <xf numFmtId="188" fontId="15" fillId="0" borderId="0" xfId="0" applyNumberFormat="1" applyFont="1" applyBorder="1"/>
    <xf numFmtId="2" fontId="6" fillId="0" borderId="0" xfId="0" applyNumberFormat="1" applyFont="1" applyBorder="1"/>
    <xf numFmtId="43" fontId="21" fillId="0" borderId="0" xfId="1" applyFont="1"/>
    <xf numFmtId="43" fontId="0" fillId="0" borderId="0" xfId="1" applyFont="1" applyFill="1" applyBorder="1"/>
    <xf numFmtId="188" fontId="8" fillId="0" borderId="19" xfId="1" applyNumberFormat="1" applyFont="1" applyBorder="1"/>
    <xf numFmtId="0" fontId="18" fillId="0" borderId="0" xfId="3" applyFont="1" applyAlignment="1"/>
    <xf numFmtId="0" fontId="18" fillId="0" borderId="13" xfId="3" applyFont="1" applyBorder="1" applyAlignment="1">
      <alignment horizontal="center"/>
    </xf>
    <xf numFmtId="0" fontId="18" fillId="0" borderId="3" xfId="3" applyFont="1" applyBorder="1" applyAlignment="1">
      <alignment horizontal="center"/>
    </xf>
    <xf numFmtId="187" fontId="22" fillId="0" borderId="3" xfId="2" applyFont="1" applyBorder="1" applyAlignment="1">
      <alignment horizontal="center"/>
    </xf>
    <xf numFmtId="0" fontId="18" fillId="0" borderId="5" xfId="3" applyFont="1" applyBorder="1" applyAlignment="1"/>
    <xf numFmtId="0" fontId="18" fillId="0" borderId="4" xfId="3" applyFont="1" applyBorder="1" applyAlignment="1"/>
    <xf numFmtId="187" fontId="22" fillId="0" borderId="4" xfId="2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23" fillId="0" borderId="18" xfId="3" applyFont="1" applyBorder="1"/>
    <xf numFmtId="0" fontId="24" fillId="0" borderId="18" xfId="3" applyFont="1" applyBorder="1"/>
    <xf numFmtId="187" fontId="13" fillId="0" borderId="6" xfId="2" applyFont="1" applyBorder="1"/>
    <xf numFmtId="0" fontId="25" fillId="0" borderId="18" xfId="3" applyFont="1" applyBorder="1"/>
    <xf numFmtId="0" fontId="15" fillId="0" borderId="6" xfId="3" applyFont="1" applyBorder="1"/>
    <xf numFmtId="0" fontId="19" fillId="0" borderId="21" xfId="3" applyFont="1" applyBorder="1"/>
    <xf numFmtId="0" fontId="25" fillId="0" borderId="0" xfId="3" applyFont="1" applyAlignment="1"/>
    <xf numFmtId="0" fontId="19" fillId="0" borderId="0" xfId="0" applyFont="1"/>
    <xf numFmtId="0" fontId="19" fillId="0" borderId="0" xfId="3" applyFont="1" applyAlignment="1"/>
    <xf numFmtId="0" fontId="25" fillId="0" borderId="13" xfId="3" applyFont="1" applyBorder="1" applyAlignment="1">
      <alignment horizontal="center"/>
    </xf>
    <xf numFmtId="0" fontId="25" fillId="0" borderId="3" xfId="3" applyFont="1" applyBorder="1" applyAlignment="1">
      <alignment horizontal="center"/>
    </xf>
    <xf numFmtId="187" fontId="27" fillId="0" borderId="3" xfId="2" applyFont="1" applyBorder="1" applyAlignment="1">
      <alignment horizontal="center"/>
    </xf>
    <xf numFmtId="187" fontId="25" fillId="0" borderId="3" xfId="2" applyFont="1" applyBorder="1" applyAlignment="1">
      <alignment horizontal="center"/>
    </xf>
    <xf numFmtId="0" fontId="25" fillId="0" borderId="5" xfId="3" applyFont="1" applyBorder="1" applyAlignment="1"/>
    <xf numFmtId="0" fontId="25" fillId="0" borderId="4" xfId="3" applyFont="1" applyBorder="1" applyAlignment="1"/>
    <xf numFmtId="187" fontId="27" fillId="0" borderId="4" xfId="2" applyFont="1" applyBorder="1" applyAlignment="1">
      <alignment horizontal="center"/>
    </xf>
    <xf numFmtId="187" fontId="25" fillId="0" borderId="4" xfId="2" applyFont="1" applyBorder="1" applyAlignment="1">
      <alignment horizontal="center"/>
    </xf>
    <xf numFmtId="0" fontId="19" fillId="0" borderId="4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19" fillId="0" borderId="18" xfId="3" applyFont="1" applyBorder="1" applyAlignment="1">
      <alignment horizontal="center"/>
    </xf>
    <xf numFmtId="187" fontId="28" fillId="0" borderId="6" xfId="2" applyFont="1" applyBorder="1"/>
    <xf numFmtId="187" fontId="19" fillId="0" borderId="6" xfId="2" applyFont="1" applyBorder="1"/>
    <xf numFmtId="187" fontId="28" fillId="0" borderId="10" xfId="2" applyFont="1" applyBorder="1"/>
    <xf numFmtId="0" fontId="19" fillId="0" borderId="6" xfId="3" applyFont="1" applyBorder="1"/>
    <xf numFmtId="0" fontId="19" fillId="0" borderId="10" xfId="3" applyFont="1" applyBorder="1" applyAlignment="1">
      <alignment horizontal="center"/>
    </xf>
    <xf numFmtId="0" fontId="19" fillId="0" borderId="10" xfId="3" applyFont="1" applyBorder="1"/>
    <xf numFmtId="0" fontId="19" fillId="0" borderId="21" xfId="3" applyFont="1" applyBorder="1" applyAlignment="1">
      <alignment horizontal="center"/>
    </xf>
    <xf numFmtId="187" fontId="19" fillId="0" borderId="10" xfId="2" applyFont="1" applyBorder="1"/>
    <xf numFmtId="0" fontId="29" fillId="0" borderId="0" xfId="3" applyFont="1" applyAlignment="1"/>
    <xf numFmtId="0" fontId="29" fillId="0" borderId="13" xfId="3" applyFont="1" applyBorder="1" applyAlignment="1">
      <alignment horizontal="center"/>
    </xf>
    <xf numFmtId="187" fontId="22" fillId="2" borderId="3" xfId="2" applyFont="1" applyFill="1" applyBorder="1" applyAlignment="1">
      <alignment horizontal="center"/>
    </xf>
    <xf numFmtId="0" fontId="29" fillId="0" borderId="3" xfId="3" applyFont="1" applyBorder="1" applyAlignment="1">
      <alignment horizontal="center"/>
    </xf>
    <xf numFmtId="0" fontId="29" fillId="0" borderId="5" xfId="3" applyFont="1" applyBorder="1" applyAlignment="1"/>
    <xf numFmtId="187" fontId="22" fillId="2" borderId="4" xfId="2" applyFont="1" applyFill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188" fontId="13" fillId="0" borderId="6" xfId="1" applyNumberFormat="1" applyFont="1" applyBorder="1"/>
    <xf numFmtId="189" fontId="13" fillId="0" borderId="6" xfId="2" applyNumberFormat="1" applyFont="1" applyBorder="1"/>
    <xf numFmtId="43" fontId="14" fillId="0" borderId="0" xfId="1" applyFont="1"/>
    <xf numFmtId="0" fontId="15" fillId="0" borderId="12" xfId="3" applyFont="1" applyBorder="1" applyAlignment="1">
      <alignment horizontal="center"/>
    </xf>
    <xf numFmtId="0" fontId="6" fillId="0" borderId="20" xfId="3" applyFont="1" applyBorder="1" applyAlignment="1">
      <alignment horizontal="center"/>
    </xf>
    <xf numFmtId="0" fontId="19" fillId="0" borderId="20" xfId="3" applyFont="1" applyBorder="1"/>
    <xf numFmtId="0" fontId="15" fillId="0" borderId="12" xfId="3" applyFont="1" applyBorder="1"/>
    <xf numFmtId="0" fontId="15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25" fillId="0" borderId="23" xfId="3" applyFont="1" applyBorder="1"/>
    <xf numFmtId="187" fontId="28" fillId="0" borderId="22" xfId="2" applyNumberFormat="1" applyFont="1" applyBorder="1"/>
    <xf numFmtId="0" fontId="15" fillId="0" borderId="22" xfId="3" applyFont="1" applyBorder="1"/>
    <xf numFmtId="0" fontId="14" fillId="0" borderId="0" xfId="0" applyFont="1" applyAlignment="1">
      <alignment horizontal="center"/>
    </xf>
    <xf numFmtId="0" fontId="14" fillId="0" borderId="0" xfId="0" applyFont="1" applyBorder="1"/>
    <xf numFmtId="188" fontId="14" fillId="0" borderId="0" xfId="1" applyNumberFormat="1" applyFont="1" applyBorder="1"/>
    <xf numFmtId="188" fontId="14" fillId="0" borderId="0" xfId="1" applyNumberFormat="1" applyFont="1"/>
    <xf numFmtId="0" fontId="15" fillId="0" borderId="0" xfId="0" applyFont="1" applyBorder="1"/>
    <xf numFmtId="188" fontId="15" fillId="0" borderId="0" xfId="1" applyNumberFormat="1" applyFont="1" applyBorder="1"/>
    <xf numFmtId="188" fontId="14" fillId="0" borderId="17" xfId="1" applyNumberFormat="1" applyFont="1" applyBorder="1"/>
    <xf numFmtId="188" fontId="14" fillId="0" borderId="0" xfId="0" applyNumberFormat="1" applyFont="1" applyBorder="1"/>
    <xf numFmtId="188" fontId="14" fillId="0" borderId="17" xfId="0" applyNumberFormat="1" applyFont="1" applyBorder="1"/>
    <xf numFmtId="188" fontId="14" fillId="0" borderId="0" xfId="0" applyNumberFormat="1" applyFont="1"/>
    <xf numFmtId="0" fontId="37" fillId="0" borderId="6" xfId="3" applyFont="1" applyBorder="1"/>
    <xf numFmtId="0" fontId="25" fillId="0" borderId="16" xfId="3" applyFont="1" applyBorder="1" applyAlignment="1">
      <alignment horizontal="center"/>
    </xf>
    <xf numFmtId="43" fontId="19" fillId="0" borderId="0" xfId="1" applyFont="1"/>
    <xf numFmtId="15" fontId="19" fillId="0" borderId="6" xfId="3" applyNumberFormat="1" applyFont="1" applyBorder="1" applyAlignment="1">
      <alignment horizontal="center"/>
    </xf>
    <xf numFmtId="189" fontId="28" fillId="0" borderId="6" xfId="2" applyNumberFormat="1" applyFont="1" applyBorder="1"/>
    <xf numFmtId="189" fontId="19" fillId="0" borderId="6" xfId="2" applyNumberFormat="1" applyFont="1" applyBorder="1"/>
    <xf numFmtId="189" fontId="28" fillId="0" borderId="10" xfId="2" applyNumberFormat="1" applyFont="1" applyBorder="1"/>
    <xf numFmtId="188" fontId="19" fillId="0" borderId="0" xfId="1" applyNumberFormat="1" applyFont="1"/>
    <xf numFmtId="0" fontId="19" fillId="0" borderId="0" xfId="0" applyFont="1" applyBorder="1"/>
    <xf numFmtId="43" fontId="19" fillId="0" borderId="0" xfId="1" applyFont="1" applyBorder="1"/>
    <xf numFmtId="188" fontId="19" fillId="0" borderId="0" xfId="1" applyNumberFormat="1" applyFont="1" applyBorder="1"/>
    <xf numFmtId="187" fontId="28" fillId="0" borderId="12" xfId="2" applyFont="1" applyBorder="1"/>
    <xf numFmtId="187" fontId="19" fillId="0" borderId="12" xfId="2" applyFont="1" applyBorder="1"/>
    <xf numFmtId="0" fontId="19" fillId="0" borderId="16" xfId="3" applyFont="1" applyBorder="1" applyAlignment="1">
      <alignment horizontal="center"/>
    </xf>
    <xf numFmtId="187" fontId="27" fillId="0" borderId="22" xfId="2" applyFont="1" applyBorder="1"/>
    <xf numFmtId="0" fontId="19" fillId="0" borderId="0" xfId="3" applyFont="1" applyBorder="1" applyAlignment="1">
      <alignment horizontal="center"/>
    </xf>
    <xf numFmtId="43" fontId="19" fillId="0" borderId="0" xfId="0" applyNumberFormat="1" applyFont="1" applyBorder="1"/>
    <xf numFmtId="0" fontId="19" fillId="0" borderId="0" xfId="0" applyFont="1" applyAlignment="1">
      <alignment horizontal="center"/>
    </xf>
    <xf numFmtId="43" fontId="19" fillId="0" borderId="6" xfId="1" applyFont="1" applyBorder="1"/>
    <xf numFmtId="0" fontId="19" fillId="0" borderId="9" xfId="3" applyFont="1" applyBorder="1"/>
    <xf numFmtId="0" fontId="19" fillId="0" borderId="0" xfId="3" applyFont="1"/>
    <xf numFmtId="0" fontId="28" fillId="0" borderId="0" xfId="3" applyFont="1"/>
    <xf numFmtId="0" fontId="25" fillId="0" borderId="3" xfId="3" applyFont="1" applyBorder="1" applyAlignment="1"/>
    <xf numFmtId="0" fontId="19" fillId="0" borderId="18" xfId="3" applyFont="1" applyBorder="1" applyAlignment="1">
      <alignment horizontal="left"/>
    </xf>
    <xf numFmtId="0" fontId="19" fillId="0" borderId="0" xfId="0" applyFont="1" applyAlignment="1">
      <alignment horizontal="right"/>
    </xf>
    <xf numFmtId="0" fontId="25" fillId="0" borderId="13" xfId="3" applyFont="1" applyBorder="1" applyAlignment="1"/>
    <xf numFmtId="0" fontId="19" fillId="0" borderId="3" xfId="3" applyFont="1" applyBorder="1" applyAlignment="1">
      <alignment horizontal="center"/>
    </xf>
    <xf numFmtId="0" fontId="25" fillId="0" borderId="4" xfId="3" applyFont="1" applyBorder="1" applyAlignment="1">
      <alignment horizontal="center"/>
    </xf>
    <xf numFmtId="0" fontId="25" fillId="0" borderId="18" xfId="3" applyFont="1" applyBorder="1" applyAlignment="1">
      <alignment horizontal="center"/>
    </xf>
    <xf numFmtId="0" fontId="19" fillId="0" borderId="24" xfId="3" applyFont="1" applyBorder="1" applyAlignment="1">
      <alignment horizontal="center"/>
    </xf>
    <xf numFmtId="187" fontId="25" fillId="0" borderId="22" xfId="2" applyFont="1" applyBorder="1"/>
    <xf numFmtId="189" fontId="25" fillId="0" borderId="22" xfId="2" applyNumberFormat="1" applyFont="1" applyBorder="1"/>
    <xf numFmtId="0" fontId="19" fillId="0" borderId="16" xfId="3" applyFont="1" applyBorder="1"/>
    <xf numFmtId="43" fontId="19" fillId="0" borderId="0" xfId="0" applyNumberFormat="1" applyFont="1"/>
    <xf numFmtId="2" fontId="19" fillId="0" borderId="0" xfId="0" applyNumberFormat="1" applyFont="1"/>
    <xf numFmtId="43" fontId="19" fillId="0" borderId="0" xfId="1" applyFont="1" applyAlignment="1">
      <alignment horizontal="right"/>
    </xf>
    <xf numFmtId="189" fontId="27" fillId="0" borderId="22" xfId="2" applyNumberFormat="1" applyFont="1" applyBorder="1"/>
    <xf numFmtId="0" fontId="19" fillId="0" borderId="0" xfId="3" applyFont="1" applyBorder="1"/>
    <xf numFmtId="187" fontId="28" fillId="0" borderId="0" xfId="2" applyFont="1" applyBorder="1"/>
    <xf numFmtId="0" fontId="25" fillId="0" borderId="6" xfId="3" applyFont="1" applyBorder="1" applyAlignment="1">
      <alignment horizontal="center"/>
    </xf>
    <xf numFmtId="0" fontId="25" fillId="0" borderId="0" xfId="0" applyFont="1"/>
    <xf numFmtId="187" fontId="30" fillId="0" borderId="22" xfId="2" applyFont="1" applyBorder="1"/>
    <xf numFmtId="0" fontId="25" fillId="0" borderId="0" xfId="3" applyFont="1" applyAlignment="1">
      <alignment horizontal="left"/>
    </xf>
    <xf numFmtId="188" fontId="9" fillId="0" borderId="0" xfId="1" applyNumberFormat="1" applyFont="1" applyBorder="1"/>
    <xf numFmtId="43" fontId="3" fillId="0" borderId="0" xfId="1" applyFont="1"/>
    <xf numFmtId="43" fontId="28" fillId="0" borderId="6" xfId="1" applyFont="1" applyBorder="1"/>
    <xf numFmtId="43" fontId="36" fillId="0" borderId="0" xfId="1" applyFont="1"/>
    <xf numFmtId="43" fontId="15" fillId="0" borderId="2" xfId="1" applyFont="1" applyBorder="1"/>
    <xf numFmtId="43" fontId="7" fillId="0" borderId="0" xfId="1" applyFont="1" applyBorder="1"/>
    <xf numFmtId="43" fontId="3" fillId="0" borderId="0" xfId="1" applyFont="1" applyBorder="1"/>
    <xf numFmtId="188" fontId="0" fillId="0" borderId="19" xfId="1" applyNumberFormat="1" applyFont="1" applyBorder="1"/>
    <xf numFmtId="43" fontId="0" fillId="0" borderId="19" xfId="1" applyFont="1" applyBorder="1"/>
    <xf numFmtId="43" fontId="0" fillId="0" borderId="26" xfId="1" applyFont="1" applyBorder="1"/>
    <xf numFmtId="43" fontId="1" fillId="0" borderId="0" xfId="0" applyNumberFormat="1" applyFont="1"/>
    <xf numFmtId="0" fontId="0" fillId="0" borderId="0" xfId="0" applyAlignment="1"/>
    <xf numFmtId="188" fontId="0" fillId="0" borderId="0" xfId="0" applyNumberFormat="1" applyAlignment="1"/>
    <xf numFmtId="188" fontId="1" fillId="0" borderId="0" xfId="1" applyNumberFormat="1" applyFont="1"/>
    <xf numFmtId="0" fontId="1" fillId="0" borderId="0" xfId="0" applyFont="1" applyAlignment="1">
      <alignment horizontal="center"/>
    </xf>
    <xf numFmtId="188" fontId="1" fillId="0" borderId="0" xfId="1" applyNumberFormat="1" applyFont="1" applyBorder="1" applyAlignment="1">
      <alignment horizontal="center"/>
    </xf>
    <xf numFmtId="43" fontId="0" fillId="0" borderId="2" xfId="1" applyFont="1" applyBorder="1"/>
    <xf numFmtId="43" fontId="0" fillId="0" borderId="0" xfId="1" applyFont="1" applyBorder="1" applyAlignment="1">
      <alignment horizontal="left"/>
    </xf>
    <xf numFmtId="43" fontId="6" fillId="0" borderId="0" xfId="1" applyFont="1" applyBorder="1"/>
    <xf numFmtId="43" fontId="6" fillId="0" borderId="0" xfId="0" applyNumberFormat="1" applyFont="1" applyBorder="1" applyAlignment="1">
      <alignment horizontal="center"/>
    </xf>
    <xf numFmtId="43" fontId="32" fillId="0" borderId="0" xfId="0" applyNumberFormat="1" applyFont="1"/>
    <xf numFmtId="188" fontId="1" fillId="0" borderId="0" xfId="1" applyNumberFormat="1" applyFont="1" applyBorder="1" applyAlignment="1">
      <alignment horizontal="right"/>
    </xf>
    <xf numFmtId="43" fontId="15" fillId="0" borderId="19" xfId="0" applyNumberFormat="1" applyFont="1" applyBorder="1"/>
    <xf numFmtId="188" fontId="19" fillId="0" borderId="0" xfId="1" applyNumberFormat="1" applyFont="1" applyFill="1" applyBorder="1" applyAlignment="1">
      <alignment horizontal="left"/>
    </xf>
    <xf numFmtId="188" fontId="12" fillId="0" borderId="0" xfId="1" applyNumberFormat="1" applyFont="1" applyFill="1" applyBorder="1" applyAlignment="1">
      <alignment horizontal="left"/>
    </xf>
    <xf numFmtId="188" fontId="0" fillId="0" borderId="0" xfId="1" applyNumberFormat="1" applyFont="1" applyBorder="1" applyAlignment="1">
      <alignment horizontal="left"/>
    </xf>
    <xf numFmtId="0" fontId="19" fillId="0" borderId="2" xfId="0" applyFont="1" applyBorder="1"/>
    <xf numFmtId="43" fontId="0" fillId="0" borderId="0" xfId="1" applyFont="1" applyAlignment="1">
      <alignment horizontal="left"/>
    </xf>
    <xf numFmtId="43" fontId="19" fillId="0" borderId="19" xfId="0" applyNumberFormat="1" applyFont="1" applyBorder="1"/>
    <xf numFmtId="43" fontId="36" fillId="0" borderId="0" xfId="1" applyFont="1" applyBorder="1"/>
    <xf numFmtId="189" fontId="30" fillId="0" borderId="22" xfId="2" applyNumberFormat="1" applyFont="1" applyBorder="1"/>
    <xf numFmtId="43" fontId="39" fillId="0" borderId="0" xfId="1" applyFont="1"/>
    <xf numFmtId="0" fontId="19" fillId="0" borderId="4" xfId="0" applyFont="1" applyBorder="1" applyAlignment="1">
      <alignment horizontal="center"/>
    </xf>
    <xf numFmtId="2" fontId="31" fillId="0" borderId="6" xfId="0" applyNumberFormat="1" applyFont="1" applyBorder="1"/>
    <xf numFmtId="0" fontId="15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88" fontId="6" fillId="0" borderId="2" xfId="0" applyNumberFormat="1" applyFont="1" applyBorder="1"/>
    <xf numFmtId="43" fontId="10" fillId="0" borderId="0" xfId="1" applyFont="1"/>
    <xf numFmtId="43" fontId="12" fillId="0" borderId="0" xfId="1" applyFont="1" applyFill="1" applyBorder="1" applyAlignment="1">
      <alignment horizontal="left"/>
    </xf>
    <xf numFmtId="43" fontId="1" fillId="0" borderId="0" xfId="1" applyFont="1" applyAlignment="1">
      <alignment horizontal="left"/>
    </xf>
    <xf numFmtId="43" fontId="1" fillId="0" borderId="0" xfId="1" applyFont="1"/>
    <xf numFmtId="43" fontId="1" fillId="0" borderId="0" xfId="1" applyFont="1" applyAlignment="1">
      <alignment horizontal="center"/>
    </xf>
    <xf numFmtId="43" fontId="1" fillId="0" borderId="1" xfId="1" applyFont="1" applyBorder="1"/>
    <xf numFmtId="43" fontId="33" fillId="0" borderId="0" xfId="1" applyFont="1"/>
    <xf numFmtId="43" fontId="34" fillId="0" borderId="0" xfId="1" applyFont="1" applyAlignment="1">
      <alignment horizontal="left"/>
    </xf>
    <xf numFmtId="188" fontId="13" fillId="0" borderId="3" xfId="1" applyNumberFormat="1" applyFont="1" applyBorder="1"/>
    <xf numFmtId="0" fontId="1" fillId="0" borderId="0" xfId="0" applyFont="1" applyBorder="1"/>
    <xf numFmtId="43" fontId="0" fillId="0" borderId="8" xfId="0" applyNumberFormat="1" applyBorder="1"/>
    <xf numFmtId="43" fontId="0" fillId="0" borderId="27" xfId="0" applyNumberFormat="1" applyBorder="1"/>
    <xf numFmtId="188" fontId="38" fillId="0" borderId="6" xfId="1" applyNumberFormat="1" applyFont="1" applyBorder="1"/>
    <xf numFmtId="187" fontId="28" fillId="0" borderId="22" xfId="2" applyFont="1" applyBorder="1"/>
    <xf numFmtId="0" fontId="25" fillId="0" borderId="0" xfId="3" applyFont="1" applyAlignment="1">
      <alignment horizontal="right"/>
    </xf>
    <xf numFmtId="43" fontId="19" fillId="0" borderId="0" xfId="1" applyFont="1" applyBorder="1" applyAlignment="1">
      <alignment horizontal="right"/>
    </xf>
    <xf numFmtId="0" fontId="6" fillId="0" borderId="0" xfId="3" applyFont="1" applyAlignment="1"/>
    <xf numFmtId="0" fontId="25" fillId="0" borderId="18" xfId="3" applyFont="1" applyBorder="1" applyAlignment="1">
      <alignment horizontal="left"/>
    </xf>
    <xf numFmtId="0" fontId="6" fillId="0" borderId="18" xfId="3" applyFont="1" applyBorder="1"/>
    <xf numFmtId="0" fontId="6" fillId="0" borderId="21" xfId="3" applyFont="1" applyBorder="1"/>
    <xf numFmtId="0" fontId="18" fillId="0" borderId="16" xfId="3" applyFont="1" applyBorder="1" applyAlignment="1">
      <alignment horizontal="center"/>
    </xf>
    <xf numFmtId="0" fontId="19" fillId="0" borderId="20" xfId="3" applyFont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0" fontId="25" fillId="0" borderId="6" xfId="3" applyFont="1" applyBorder="1"/>
    <xf numFmtId="0" fontId="19" fillId="0" borderId="2" xfId="0" applyFont="1" applyBorder="1" applyAlignment="1">
      <alignment horizontal="center"/>
    </xf>
    <xf numFmtId="43" fontId="19" fillId="0" borderId="2" xfId="0" applyNumberFormat="1" applyFont="1" applyBorder="1"/>
    <xf numFmtId="4" fontId="19" fillId="0" borderId="6" xfId="2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4" xfId="0" applyFont="1" applyBorder="1"/>
    <xf numFmtId="0" fontId="35" fillId="0" borderId="0" xfId="0" applyFont="1"/>
    <xf numFmtId="43" fontId="1" fillId="0" borderId="0" xfId="1" applyFont="1" applyBorder="1"/>
    <xf numFmtId="189" fontId="19" fillId="0" borderId="10" xfId="2" applyNumberFormat="1" applyFont="1" applyBorder="1"/>
    <xf numFmtId="0" fontId="40" fillId="0" borderId="0" xfId="0" applyFont="1"/>
    <xf numFmtId="189" fontId="28" fillId="0" borderId="22" xfId="2" applyNumberFormat="1" applyFont="1" applyBorder="1"/>
    <xf numFmtId="43" fontId="19" fillId="0" borderId="10" xfId="1" applyFont="1" applyBorder="1"/>
    <xf numFmtId="43" fontId="27" fillId="0" borderId="22" xfId="1" applyFont="1" applyBorder="1"/>
    <xf numFmtId="43" fontId="0" fillId="0" borderId="0" xfId="1" applyFont="1" applyBorder="1" applyAlignment="1">
      <alignment horizontal="center"/>
    </xf>
    <xf numFmtId="187" fontId="13" fillId="0" borderId="10" xfId="2" applyFont="1" applyBorder="1"/>
    <xf numFmtId="0" fontId="15" fillId="0" borderId="9" xfId="3" applyFont="1" applyBorder="1"/>
    <xf numFmtId="0" fontId="19" fillId="0" borderId="9" xfId="3" applyFont="1" applyBorder="1" applyAlignment="1">
      <alignment horizontal="center"/>
    </xf>
    <xf numFmtId="187" fontId="40" fillId="0" borderId="6" xfId="2" applyFont="1" applyBorder="1"/>
    <xf numFmtId="0" fontId="19" fillId="0" borderId="28" xfId="3" applyFont="1" applyBorder="1"/>
    <xf numFmtId="187" fontId="13" fillId="0" borderId="9" xfId="2" applyFont="1" applyBorder="1"/>
    <xf numFmtId="189" fontId="13" fillId="0" borderId="9" xfId="2" applyNumberFormat="1" applyFont="1" applyBorder="1"/>
    <xf numFmtId="187" fontId="6" fillId="0" borderId="12" xfId="2" applyFont="1" applyBorder="1"/>
    <xf numFmtId="43" fontId="40" fillId="0" borderId="0" xfId="1" applyFont="1"/>
    <xf numFmtId="188" fontId="13" fillId="0" borderId="9" xfId="1" applyNumberFormat="1" applyFont="1" applyBorder="1"/>
    <xf numFmtId="187" fontId="13" fillId="0" borderId="16" xfId="2" applyFont="1" applyBorder="1"/>
    <xf numFmtId="189" fontId="13" fillId="0" borderId="16" xfId="2" applyNumberFormat="1" applyFont="1" applyBorder="1"/>
    <xf numFmtId="0" fontId="15" fillId="0" borderId="16" xfId="3" applyFont="1" applyBorder="1"/>
    <xf numFmtId="0" fontId="25" fillId="0" borderId="2" xfId="3" applyFont="1" applyBorder="1"/>
    <xf numFmtId="188" fontId="13" fillId="0" borderId="2" xfId="1" applyNumberFormat="1" applyFont="1" applyBorder="1"/>
    <xf numFmtId="187" fontId="30" fillId="0" borderId="3" xfId="2" applyFont="1" applyBorder="1" applyAlignment="1">
      <alignment horizontal="center"/>
    </xf>
    <xf numFmtId="187" fontId="30" fillId="0" borderId="4" xfId="2" applyFont="1" applyBorder="1" applyAlignment="1">
      <alignment horizontal="center"/>
    </xf>
    <xf numFmtId="189" fontId="19" fillId="0" borderId="0" xfId="0" applyNumberFormat="1" applyFont="1"/>
    <xf numFmtId="189" fontId="15" fillId="0" borderId="6" xfId="3" applyNumberFormat="1" applyFont="1" applyBorder="1"/>
    <xf numFmtId="187" fontId="26" fillId="0" borderId="6" xfId="2" applyFont="1" applyBorder="1"/>
    <xf numFmtId="187" fontId="26" fillId="0" borderId="10" xfId="2" applyFont="1" applyBorder="1"/>
    <xf numFmtId="0" fontId="41" fillId="0" borderId="18" xfId="3" applyFont="1" applyBorder="1"/>
    <xf numFmtId="189" fontId="41" fillId="0" borderId="6" xfId="2" applyNumberFormat="1" applyFont="1" applyBorder="1"/>
    <xf numFmtId="43" fontId="6" fillId="0" borderId="0" xfId="1" applyFont="1" applyAlignment="1">
      <alignment horizontal="right"/>
    </xf>
    <xf numFmtId="43" fontId="6" fillId="0" borderId="25" xfId="1" applyFont="1" applyBorder="1"/>
    <xf numFmtId="189" fontId="25" fillId="0" borderId="0" xfId="3" applyNumberFormat="1" applyFont="1" applyAlignment="1"/>
    <xf numFmtId="189" fontId="19" fillId="0" borderId="0" xfId="0" applyNumberFormat="1" applyFont="1" applyBorder="1"/>
    <xf numFmtId="189" fontId="25" fillId="0" borderId="3" xfId="2" applyNumberFormat="1" applyFont="1" applyBorder="1" applyAlignment="1">
      <alignment horizontal="center"/>
    </xf>
    <xf numFmtId="189" fontId="25" fillId="0" borderId="4" xfId="2" applyNumberFormat="1" applyFont="1" applyBorder="1" applyAlignment="1">
      <alignment horizontal="center"/>
    </xf>
    <xf numFmtId="43" fontId="25" fillId="0" borderId="0" xfId="1" applyFont="1" applyAlignment="1"/>
    <xf numFmtId="0" fontId="18" fillId="0" borderId="18" xfId="3" applyFont="1" applyBorder="1"/>
    <xf numFmtId="43" fontId="12" fillId="0" borderId="0" xfId="1" applyFont="1"/>
    <xf numFmtId="0" fontId="40" fillId="0" borderId="0" xfId="3" applyFont="1" applyAlignment="1"/>
    <xf numFmtId="0" fontId="43" fillId="0" borderId="0" xfId="3" applyFont="1" applyAlignment="1"/>
    <xf numFmtId="189" fontId="40" fillId="0" borderId="0" xfId="0" applyNumberFormat="1" applyFont="1"/>
    <xf numFmtId="187" fontId="13" fillId="0" borderId="22" xfId="2" applyFont="1" applyBorder="1"/>
    <xf numFmtId="0" fontId="23" fillId="0" borderId="0" xfId="3" applyFont="1" applyAlignment="1"/>
    <xf numFmtId="43" fontId="28" fillId="3" borderId="6" xfId="1" applyFont="1" applyFill="1" applyBorder="1"/>
    <xf numFmtId="43" fontId="19" fillId="3" borderId="6" xfId="1" applyFont="1" applyFill="1" applyBorder="1"/>
    <xf numFmtId="189" fontId="13" fillId="3" borderId="6" xfId="2" applyNumberFormat="1" applyFont="1" applyFill="1" applyBorder="1"/>
    <xf numFmtId="189" fontId="28" fillId="3" borderId="6" xfId="2" applyNumberFormat="1" applyFont="1" applyFill="1" applyBorder="1"/>
    <xf numFmtId="43" fontId="11" fillId="0" borderId="17" xfId="1" applyFont="1" applyBorder="1"/>
    <xf numFmtId="187" fontId="22" fillId="3" borderId="3" xfId="2" applyFont="1" applyFill="1" applyBorder="1" applyAlignment="1">
      <alignment horizontal="center"/>
    </xf>
    <xf numFmtId="187" fontId="22" fillId="3" borderId="4" xfId="2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25" fillId="0" borderId="17" xfId="3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Border="1"/>
    <xf numFmtId="43" fontId="13" fillId="0" borderId="12" xfId="1" applyFont="1" applyBorder="1"/>
    <xf numFmtId="1" fontId="6" fillId="0" borderId="6" xfId="0" applyNumberFormat="1" applyFont="1" applyBorder="1" applyAlignment="1">
      <alignment horizontal="right"/>
    </xf>
    <xf numFmtId="0" fontId="6" fillId="0" borderId="0" xfId="3" applyFont="1"/>
    <xf numFmtId="0" fontId="13" fillId="0" borderId="0" xfId="3" applyFont="1"/>
    <xf numFmtId="0" fontId="18" fillId="0" borderId="13" xfId="3" applyFont="1" applyBorder="1" applyAlignment="1"/>
    <xf numFmtId="0" fontId="18" fillId="0" borderId="3" xfId="3" applyFont="1" applyBorder="1" applyAlignment="1"/>
    <xf numFmtId="187" fontId="18" fillId="0" borderId="3" xfId="2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187" fontId="18" fillId="0" borderId="4" xfId="2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187" fontId="6" fillId="0" borderId="10" xfId="2" applyFont="1" applyBorder="1"/>
    <xf numFmtId="0" fontId="6" fillId="0" borderId="21" xfId="3" applyFont="1" applyBorder="1" applyAlignment="1">
      <alignment horizontal="center"/>
    </xf>
    <xf numFmtId="0" fontId="6" fillId="0" borderId="16" xfId="3" applyFont="1" applyBorder="1" applyAlignment="1">
      <alignment horizontal="center"/>
    </xf>
    <xf numFmtId="0" fontId="6" fillId="0" borderId="24" xfId="3" applyFont="1" applyBorder="1" applyAlignment="1">
      <alignment horizontal="center"/>
    </xf>
    <xf numFmtId="189" fontId="18" fillId="0" borderId="22" xfId="2" applyNumberFormat="1" applyFont="1" applyBorder="1"/>
    <xf numFmtId="187" fontId="22" fillId="0" borderId="22" xfId="2" applyFont="1" applyBorder="1"/>
    <xf numFmtId="0" fontId="6" fillId="0" borderId="16" xfId="3" applyFont="1" applyBorder="1"/>
    <xf numFmtId="2" fontId="6" fillId="0" borderId="0" xfId="0" applyNumberFormat="1" applyFont="1"/>
    <xf numFmtId="43" fontId="6" fillId="0" borderId="0" xfId="1" applyFont="1" applyBorder="1" applyAlignment="1">
      <alignment horizontal="right"/>
    </xf>
    <xf numFmtId="0" fontId="6" fillId="0" borderId="0" xfId="0" applyFont="1" applyAlignment="1">
      <alignment horizontal="right"/>
    </xf>
    <xf numFmtId="15" fontId="6" fillId="0" borderId="10" xfId="3" applyNumberFormat="1" applyFont="1" applyBorder="1" applyAlignment="1">
      <alignment horizontal="center"/>
    </xf>
    <xf numFmtId="0" fontId="18" fillId="0" borderId="21" xfId="3" applyFont="1" applyBorder="1"/>
    <xf numFmtId="0" fontId="6" fillId="0" borderId="10" xfId="3" applyFont="1" applyBorder="1"/>
    <xf numFmtId="15" fontId="6" fillId="0" borderId="9" xfId="3" applyNumberFormat="1" applyFont="1" applyBorder="1" applyAlignment="1">
      <alignment horizontal="center"/>
    </xf>
    <xf numFmtId="0" fontId="18" fillId="0" borderId="28" xfId="3" applyFont="1" applyBorder="1" applyAlignment="1">
      <alignment horizontal="center"/>
    </xf>
    <xf numFmtId="0" fontId="6" fillId="0" borderId="28" xfId="3" applyFont="1" applyBorder="1" applyAlignment="1">
      <alignment horizontal="left"/>
    </xf>
    <xf numFmtId="187" fontId="6" fillId="0" borderId="9" xfId="2" applyFont="1" applyBorder="1"/>
    <xf numFmtId="0" fontId="6" fillId="0" borderId="9" xfId="3" applyFont="1" applyBorder="1"/>
    <xf numFmtId="15" fontId="6" fillId="0" borderId="15" xfId="3" applyNumberFormat="1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188" fontId="6" fillId="0" borderId="15" xfId="1" applyNumberFormat="1" applyFont="1" applyFill="1" applyBorder="1" applyAlignment="1">
      <alignment horizontal="left" vertical="center" wrapText="1" shrinkToFit="1"/>
    </xf>
    <xf numFmtId="188" fontId="6" fillId="0" borderId="30" xfId="1" applyNumberFormat="1" applyFont="1" applyFill="1" applyBorder="1" applyAlignment="1">
      <alignment horizontal="center" vertical="center" wrapText="1" shrinkToFit="1"/>
    </xf>
    <xf numFmtId="187" fontId="13" fillId="0" borderId="15" xfId="2" applyFont="1" applyBorder="1"/>
    <xf numFmtId="189" fontId="13" fillId="0" borderId="15" xfId="2" applyNumberFormat="1" applyFont="1" applyBorder="1"/>
    <xf numFmtId="187" fontId="6" fillId="0" borderId="15" xfId="2" applyFont="1" applyBorder="1"/>
    <xf numFmtId="0" fontId="6" fillId="0" borderId="15" xfId="3" applyFont="1" applyBorder="1"/>
    <xf numFmtId="0" fontId="6" fillId="0" borderId="15" xfId="3" applyFont="1" applyBorder="1" applyAlignment="1">
      <alignment horizontal="center"/>
    </xf>
    <xf numFmtId="188" fontId="6" fillId="0" borderId="15" xfId="1" applyNumberFormat="1" applyFont="1" applyFill="1" applyBorder="1" applyAlignment="1">
      <alignment horizontal="center" vertical="center" wrapText="1" shrinkToFit="1"/>
    </xf>
    <xf numFmtId="188" fontId="47" fillId="0" borderId="15" xfId="1" applyNumberFormat="1" applyFont="1" applyFill="1" applyBorder="1" applyAlignment="1">
      <alignment horizontal="left" vertical="center" wrapText="1" shrinkToFit="1"/>
    </xf>
    <xf numFmtId="188" fontId="47" fillId="0" borderId="30" xfId="1" applyNumberFormat="1" applyFont="1" applyFill="1" applyBorder="1" applyAlignment="1">
      <alignment horizontal="center" vertical="center" wrapText="1" shrinkToFit="1"/>
    </xf>
    <xf numFmtId="43" fontId="13" fillId="3" borderId="6" xfId="1" applyFont="1" applyFill="1" applyBorder="1"/>
    <xf numFmtId="0" fontId="6" fillId="0" borderId="0" xfId="0" applyFont="1" applyAlignment="1"/>
    <xf numFmtId="17" fontId="6" fillId="0" borderId="3" xfId="0" applyNumberFormat="1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4" xfId="0" applyFont="1" applyBorder="1"/>
    <xf numFmtId="187" fontId="6" fillId="0" borderId="2" xfId="0" applyNumberFormat="1" applyFont="1" applyBorder="1"/>
    <xf numFmtId="43" fontId="6" fillId="0" borderId="15" xfId="1" applyFont="1" applyBorder="1"/>
    <xf numFmtId="0" fontId="6" fillId="0" borderId="33" xfId="0" applyFont="1" applyBorder="1" applyAlignment="1">
      <alignment horizontal="right"/>
    </xf>
    <xf numFmtId="43" fontId="0" fillId="4" borderId="0" xfId="1" applyFont="1" applyFill="1"/>
    <xf numFmtId="43" fontId="44" fillId="4" borderId="0" xfId="1" applyFont="1" applyFill="1"/>
    <xf numFmtId="188" fontId="0" fillId="4" borderId="0" xfId="1" applyNumberFormat="1" applyFont="1" applyFill="1" applyBorder="1"/>
    <xf numFmtId="188" fontId="1" fillId="4" borderId="0" xfId="1" applyNumberFormat="1" applyFont="1" applyFill="1" applyBorder="1" applyAlignment="1">
      <alignment horizontal="center"/>
    </xf>
    <xf numFmtId="188" fontId="9" fillId="4" borderId="0" xfId="1" applyNumberFormat="1" applyFont="1" applyFill="1" applyBorder="1"/>
    <xf numFmtId="188" fontId="0" fillId="4" borderId="0" xfId="1" applyNumberFormat="1" applyFont="1" applyFill="1"/>
    <xf numFmtId="188" fontId="0" fillId="4" borderId="19" xfId="1" applyNumberFormat="1" applyFont="1" applyFill="1" applyBorder="1"/>
    <xf numFmtId="188" fontId="8" fillId="4" borderId="19" xfId="1" applyNumberFormat="1" applyFont="1" applyFill="1" applyBorder="1"/>
    <xf numFmtId="43" fontId="0" fillId="4" borderId="0" xfId="1" applyFont="1" applyFill="1" applyBorder="1"/>
    <xf numFmtId="43" fontId="0" fillId="4" borderId="26" xfId="1" applyFont="1" applyFill="1" applyBorder="1"/>
    <xf numFmtId="43" fontId="1" fillId="4" borderId="0" xfId="1" applyFont="1" applyFill="1"/>
    <xf numFmtId="43" fontId="0" fillId="4" borderId="8" xfId="0" applyNumberFormat="1" applyFill="1" applyBorder="1"/>
    <xf numFmtId="43" fontId="32" fillId="4" borderId="0" xfId="1" applyFont="1" applyFill="1" applyBorder="1"/>
    <xf numFmtId="189" fontId="6" fillId="0" borderId="10" xfId="2" applyNumberFormat="1" applyFont="1" applyBorder="1"/>
    <xf numFmtId="189" fontId="22" fillId="0" borderId="22" xfId="2" applyNumberFormat="1" applyFont="1" applyBorder="1"/>
    <xf numFmtId="43" fontId="9" fillId="0" borderId="0" xfId="1" applyFont="1" applyBorder="1" applyAlignment="1">
      <alignment horizontal="center"/>
    </xf>
    <xf numFmtId="0" fontId="6" fillId="0" borderId="12" xfId="3" applyFont="1" applyBorder="1"/>
    <xf numFmtId="0" fontId="46" fillId="0" borderId="15" xfId="0" applyFont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40" fillId="5" borderId="15" xfId="0" applyFont="1" applyFill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188" fontId="47" fillId="0" borderId="29" xfId="1" applyNumberFormat="1" applyFont="1" applyFill="1" applyBorder="1" applyAlignment="1">
      <alignment horizontal="left" vertical="center" wrapText="1" shrinkToFit="1"/>
    </xf>
    <xf numFmtId="189" fontId="28" fillId="0" borderId="12" xfId="2" applyNumberFormat="1" applyFont="1" applyBorder="1"/>
    <xf numFmtId="4" fontId="19" fillId="0" borderId="12" xfId="2" applyNumberFormat="1" applyFont="1" applyBorder="1"/>
    <xf numFmtId="43" fontId="13" fillId="0" borderId="6" xfId="1" applyFont="1" applyBorder="1"/>
    <xf numFmtId="188" fontId="13" fillId="3" borderId="6" xfId="1" applyNumberFormat="1" applyFont="1" applyFill="1" applyBorder="1"/>
    <xf numFmtId="187" fontId="6" fillId="0" borderId="6" xfId="2" applyFont="1" applyBorder="1"/>
    <xf numFmtId="187" fontId="28" fillId="0" borderId="15" xfId="2" applyFont="1" applyBorder="1"/>
    <xf numFmtId="0" fontId="15" fillId="0" borderId="29" xfId="3" applyFont="1" applyBorder="1" applyAlignment="1">
      <alignment horizontal="center"/>
    </xf>
    <xf numFmtId="43" fontId="30" fillId="0" borderId="22" xfId="1" applyFont="1" applyBorder="1"/>
    <xf numFmtId="43" fontId="6" fillId="0" borderId="11" xfId="0" applyNumberFormat="1" applyFont="1" applyBorder="1"/>
    <xf numFmtId="43" fontId="9" fillId="0" borderId="0" xfId="0" applyNumberFormat="1" applyFont="1"/>
    <xf numFmtId="188" fontId="6" fillId="0" borderId="0" xfId="0" applyNumberFormat="1" applyFont="1"/>
    <xf numFmtId="15" fontId="6" fillId="0" borderId="31" xfId="3" applyNumberFormat="1" applyFont="1" applyBorder="1" applyAlignment="1">
      <alignment horizontal="center"/>
    </xf>
    <xf numFmtId="0" fontId="6" fillId="0" borderId="35" xfId="3" applyFont="1" applyBorder="1" applyAlignment="1">
      <alignment horizontal="center"/>
    </xf>
    <xf numFmtId="0" fontId="46" fillId="0" borderId="31" xfId="0" applyFont="1" applyBorder="1" applyAlignment="1">
      <alignment horizontal="left"/>
    </xf>
    <xf numFmtId="188" fontId="6" fillId="0" borderId="36" xfId="1" applyNumberFormat="1" applyFont="1" applyFill="1" applyBorder="1" applyAlignment="1">
      <alignment horizontal="center" vertical="center" wrapText="1" shrinkToFit="1"/>
    </xf>
    <xf numFmtId="187" fontId="28" fillId="0" borderId="31" xfId="2" applyFont="1" applyBorder="1"/>
    <xf numFmtId="189" fontId="13" fillId="0" borderId="31" xfId="2" applyNumberFormat="1" applyFont="1" applyBorder="1"/>
    <xf numFmtId="187" fontId="6" fillId="0" borderId="31" xfId="2" applyFont="1" applyBorder="1"/>
    <xf numFmtId="15" fontId="6" fillId="0" borderId="32" xfId="3" applyNumberFormat="1" applyFont="1" applyBorder="1" applyAlignment="1">
      <alignment horizontal="center"/>
    </xf>
    <xf numFmtId="0" fontId="6" fillId="0" borderId="37" xfId="3" applyFont="1" applyBorder="1" applyAlignment="1">
      <alignment horizontal="center"/>
    </xf>
    <xf numFmtId="0" fontId="46" fillId="0" borderId="32" xfId="0" applyFont="1" applyBorder="1" applyAlignment="1">
      <alignment horizontal="left"/>
    </xf>
    <xf numFmtId="188" fontId="6" fillId="0" borderId="38" xfId="1" applyNumberFormat="1" applyFont="1" applyFill="1" applyBorder="1" applyAlignment="1">
      <alignment horizontal="center" vertical="center" wrapText="1" shrinkToFit="1"/>
    </xf>
    <xf numFmtId="187" fontId="28" fillId="0" borderId="32" xfId="2" applyFont="1" applyBorder="1"/>
    <xf numFmtId="189" fontId="13" fillId="0" borderId="32" xfId="2" applyNumberFormat="1" applyFont="1" applyBorder="1"/>
    <xf numFmtId="187" fontId="6" fillId="0" borderId="32" xfId="2" applyFont="1" applyBorder="1"/>
    <xf numFmtId="15" fontId="6" fillId="0" borderId="22" xfId="3" applyNumberFormat="1" applyFont="1" applyBorder="1" applyAlignment="1">
      <alignment horizontal="center"/>
    </xf>
    <xf numFmtId="0" fontId="46" fillId="0" borderId="22" xfId="0" applyFont="1" applyBorder="1" applyAlignment="1">
      <alignment horizontal="left"/>
    </xf>
    <xf numFmtId="188" fontId="6" fillId="0" borderId="39" xfId="1" applyNumberFormat="1" applyFont="1" applyFill="1" applyBorder="1" applyAlignment="1">
      <alignment horizontal="center" vertical="center" wrapText="1" shrinkToFit="1"/>
    </xf>
    <xf numFmtId="43" fontId="19" fillId="0" borderId="39" xfId="1" applyFont="1" applyFill="1" applyBorder="1" applyAlignment="1">
      <alignment horizontal="center" vertical="center" wrapText="1" shrinkToFit="1"/>
    </xf>
    <xf numFmtId="189" fontId="13" fillId="0" borderId="22" xfId="2" applyNumberFormat="1" applyFont="1" applyBorder="1"/>
    <xf numFmtId="187" fontId="6" fillId="0" borderId="22" xfId="2" applyFont="1" applyBorder="1"/>
    <xf numFmtId="0" fontId="6" fillId="0" borderId="22" xfId="3" applyFont="1" applyBorder="1"/>
    <xf numFmtId="43" fontId="40" fillId="0" borderId="0" xfId="0" applyNumberFormat="1" applyFont="1"/>
    <xf numFmtId="189" fontId="25" fillId="0" borderId="6" xfId="2" applyNumberFormat="1" applyFont="1" applyBorder="1"/>
    <xf numFmtId="10" fontId="19" fillId="0" borderId="6" xfId="3" applyNumberFormat="1" applyFont="1" applyBorder="1" applyAlignment="1">
      <alignment horizontal="center"/>
    </xf>
    <xf numFmtId="0" fontId="6" fillId="0" borderId="7" xfId="3" applyFont="1" applyBorder="1"/>
    <xf numFmtId="0" fontId="6" fillId="3" borderId="7" xfId="3" applyFont="1" applyFill="1" applyBorder="1"/>
    <xf numFmtId="188" fontId="6" fillId="3" borderId="6" xfId="1" applyNumberFormat="1" applyFont="1" applyFill="1" applyBorder="1"/>
    <xf numFmtId="4" fontId="6" fillId="0" borderId="12" xfId="2" applyNumberFormat="1" applyFont="1" applyBorder="1"/>
    <xf numFmtId="0" fontId="49" fillId="0" borderId="6" xfId="3" applyFont="1" applyBorder="1"/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0" applyNumberFormat="1" applyFont="1" applyBorder="1"/>
    <xf numFmtId="188" fontId="1" fillId="0" borderId="0" xfId="1" applyNumberFormat="1" applyFont="1" applyBorder="1" applyAlignment="1">
      <alignment horizontal="left"/>
    </xf>
    <xf numFmtId="188" fontId="1" fillId="0" borderId="0" xfId="1" applyNumberFormat="1" applyFont="1" applyBorder="1"/>
    <xf numFmtId="188" fontId="1" fillId="0" borderId="0" xfId="0" applyNumberFormat="1" applyFont="1" applyBorder="1" applyAlignment="1"/>
    <xf numFmtId="0" fontId="1" fillId="0" borderId="0" xfId="0" applyFont="1" applyBorder="1" applyAlignment="1"/>
    <xf numFmtId="188" fontId="5" fillId="0" borderId="0" xfId="0" applyNumberFormat="1" applyFont="1" applyBorder="1" applyAlignment="1"/>
    <xf numFmtId="188" fontId="1" fillId="0" borderId="0" xfId="0" applyNumberFormat="1" applyFont="1" applyBorder="1"/>
    <xf numFmtId="188" fontId="1" fillId="0" borderId="0" xfId="1" applyNumberFormat="1" applyFont="1" applyFill="1" applyBorder="1"/>
    <xf numFmtId="43" fontId="32" fillId="0" borderId="0" xfId="0" applyNumberFormat="1" applyFont="1" applyBorder="1"/>
    <xf numFmtId="43" fontId="0" fillId="0" borderId="0" xfId="0" applyNumberFormat="1" applyBorder="1"/>
    <xf numFmtId="0" fontId="36" fillId="0" borderId="0" xfId="0" applyFont="1" applyBorder="1"/>
    <xf numFmtId="0" fontId="15" fillId="0" borderId="35" xfId="3" applyFont="1" applyBorder="1" applyAlignment="1">
      <alignment horizontal="center"/>
    </xf>
    <xf numFmtId="0" fontId="38" fillId="0" borderId="18" xfId="3" applyFont="1" applyBorder="1"/>
    <xf numFmtId="188" fontId="40" fillId="0" borderId="15" xfId="1" applyNumberFormat="1" applyFont="1" applyFill="1" applyBorder="1" applyAlignment="1">
      <alignment horizontal="left" vertical="center" wrapText="1" shrinkToFit="1"/>
    </xf>
    <xf numFmtId="0" fontId="15" fillId="0" borderId="18" xfId="3" applyFont="1" applyBorder="1"/>
    <xf numFmtId="0" fontId="6" fillId="0" borderId="6" xfId="3" applyFont="1" applyBorder="1"/>
    <xf numFmtId="0" fontId="6" fillId="3" borderId="6" xfId="3" applyFont="1" applyFill="1" applyBorder="1"/>
    <xf numFmtId="0" fontId="6" fillId="3" borderId="18" xfId="3" applyFont="1" applyFill="1" applyBorder="1"/>
    <xf numFmtId="188" fontId="6" fillId="0" borderId="17" xfId="0" applyNumberFormat="1" applyFont="1" applyBorder="1"/>
    <xf numFmtId="0" fontId="6" fillId="3" borderId="18" xfId="3" applyFont="1" applyFill="1" applyBorder="1" applyAlignment="1">
      <alignment horizontal="left"/>
    </xf>
    <xf numFmtId="43" fontId="1" fillId="0" borderId="0" xfId="1" applyFont="1" applyBorder="1" applyAlignment="1"/>
    <xf numFmtId="0" fontId="6" fillId="0" borderId="12" xfId="3" applyFont="1" applyBorder="1" applyAlignment="1">
      <alignment horizontal="center"/>
    </xf>
    <xf numFmtId="188" fontId="6" fillId="0" borderId="20" xfId="1" applyNumberFormat="1" applyFont="1" applyFill="1" applyBorder="1" applyAlignment="1">
      <alignment horizontal="left" vertical="center" wrapText="1" shrinkToFit="1"/>
    </xf>
    <xf numFmtId="188" fontId="6" fillId="0" borderId="40" xfId="1" applyNumberFormat="1" applyFont="1" applyFill="1" applyBorder="1" applyAlignment="1">
      <alignment horizontal="center" vertical="center" wrapText="1" shrinkToFit="1"/>
    </xf>
    <xf numFmtId="189" fontId="13" fillId="0" borderId="12" xfId="2" applyNumberFormat="1" applyFont="1" applyBorder="1"/>
    <xf numFmtId="0" fontId="11" fillId="0" borderId="0" xfId="0" applyFont="1" applyAlignment="1">
      <alignment horizontal="center"/>
    </xf>
    <xf numFmtId="0" fontId="18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19" fillId="0" borderId="0" xfId="0" applyFont="1" applyBorder="1" applyAlignment="1">
      <alignment horizontal="center"/>
    </xf>
    <xf numFmtId="187" fontId="30" fillId="0" borderId="0" xfId="2" applyFont="1" applyBorder="1"/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0" fontId="18" fillId="0" borderId="0" xfId="0" applyFont="1" applyBorder="1"/>
    <xf numFmtId="0" fontId="19" fillId="0" borderId="5" xfId="3" applyFont="1" applyBorder="1" applyAlignment="1">
      <alignment horizontal="center"/>
    </xf>
    <xf numFmtId="0" fontId="19" fillId="0" borderId="41" xfId="3" applyFont="1" applyBorder="1"/>
    <xf numFmtId="0" fontId="37" fillId="0" borderId="41" xfId="3" applyFont="1" applyBorder="1"/>
    <xf numFmtId="0" fontId="19" fillId="0" borderId="42" xfId="3" applyFont="1" applyBorder="1"/>
    <xf numFmtId="0" fontId="19" fillId="0" borderId="40" xfId="0" applyFont="1" applyBorder="1"/>
    <xf numFmtId="0" fontId="19" fillId="0" borderId="40" xfId="0" applyFont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_Sheet1" xfId="2"/>
    <cellStyle name="ปกติ" xfId="0" builtinId="0"/>
    <cellStyle name="ปกติ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10" workbookViewId="0">
      <selection activeCell="B18" sqref="B18"/>
    </sheetView>
  </sheetViews>
  <sheetFormatPr defaultRowHeight="12.75" x14ac:dyDescent="0.2"/>
  <cols>
    <col min="1" max="1" width="3.140625" customWidth="1"/>
    <col min="2" max="2" width="24.5703125" customWidth="1"/>
    <col min="3" max="3" width="14.42578125" customWidth="1"/>
    <col min="4" max="4" width="13.28515625" customWidth="1"/>
    <col min="5" max="5" width="11.7109375" customWidth="1"/>
    <col min="6" max="6" width="13.140625" customWidth="1"/>
    <col min="7" max="7" width="11.28515625" customWidth="1"/>
    <col min="8" max="8" width="10.5703125" customWidth="1"/>
    <col min="9" max="9" width="11.140625" customWidth="1"/>
    <col min="10" max="10" width="16.7109375" customWidth="1"/>
    <col min="11" max="11" width="16.28515625" style="14" customWidth="1"/>
    <col min="12" max="12" width="18.140625" customWidth="1"/>
    <col min="13" max="13" width="14.5703125" customWidth="1"/>
    <col min="14" max="14" width="15.42578125" customWidth="1"/>
    <col min="15" max="15" width="14" bestFit="1" customWidth="1"/>
    <col min="16" max="16" width="12.7109375" customWidth="1"/>
    <col min="17" max="17" width="10.85546875" customWidth="1"/>
    <col min="18" max="18" width="10.28515625" bestFit="1" customWidth="1"/>
  </cols>
  <sheetData>
    <row r="1" spans="1:17" x14ac:dyDescent="0.2">
      <c r="N1" s="14"/>
    </row>
    <row r="2" spans="1:17" x14ac:dyDescent="0.2">
      <c r="J2" s="11"/>
      <c r="K2" s="441"/>
      <c r="L2" s="442"/>
      <c r="M2" s="442"/>
      <c r="N2" s="11"/>
      <c r="O2" s="45"/>
      <c r="P2" s="11"/>
      <c r="Q2" s="11"/>
    </row>
    <row r="3" spans="1:17" ht="24" x14ac:dyDescent="0.55000000000000004">
      <c r="A3" s="468" t="s">
        <v>160</v>
      </c>
      <c r="B3" s="468"/>
      <c r="C3" s="468"/>
      <c r="D3" s="468"/>
      <c r="E3" s="468"/>
      <c r="F3" s="468"/>
      <c r="G3" s="468"/>
      <c r="I3" s="208"/>
      <c r="J3" s="443"/>
      <c r="K3" s="223"/>
      <c r="L3" s="45"/>
      <c r="M3" s="45"/>
      <c r="N3" s="11"/>
      <c r="O3" s="268"/>
      <c r="P3" s="244"/>
      <c r="Q3" s="11"/>
    </row>
    <row r="4" spans="1:17" ht="24" x14ac:dyDescent="0.55000000000000004">
      <c r="A4" s="468" t="s">
        <v>13</v>
      </c>
      <c r="B4" s="468"/>
      <c r="C4" s="468"/>
      <c r="D4" s="468"/>
      <c r="E4" s="468"/>
      <c r="F4" s="468"/>
      <c r="G4" s="468"/>
      <c r="I4" s="208"/>
      <c r="J4" s="443"/>
      <c r="K4" s="221"/>
      <c r="L4" s="45"/>
      <c r="M4" s="45"/>
      <c r="N4" s="11"/>
      <c r="O4" s="45"/>
      <c r="P4" s="45"/>
      <c r="Q4" s="11"/>
    </row>
    <row r="5" spans="1:17" ht="24" x14ac:dyDescent="0.55000000000000004">
      <c r="A5" s="468" t="s">
        <v>992</v>
      </c>
      <c r="B5" s="468"/>
      <c r="C5" s="468"/>
      <c r="D5" s="468"/>
      <c r="E5" s="468"/>
      <c r="F5" s="468"/>
      <c r="G5" s="468"/>
      <c r="I5" s="208"/>
      <c r="J5" s="443"/>
      <c r="K5" s="222"/>
      <c r="L5" s="45"/>
      <c r="M5" s="45"/>
      <c r="N5" s="11"/>
      <c r="O5" s="45"/>
      <c r="P5" s="45"/>
      <c r="Q5" s="11"/>
    </row>
    <row r="6" spans="1:17" ht="24" x14ac:dyDescent="0.55000000000000004">
      <c r="A6" s="17" t="s">
        <v>7</v>
      </c>
      <c r="B6" s="17"/>
      <c r="C6" s="17"/>
      <c r="D6" s="17"/>
      <c r="E6" s="17"/>
      <c r="F6" s="17"/>
      <c r="G6" s="17"/>
      <c r="I6" s="208"/>
      <c r="J6" s="443"/>
      <c r="K6" s="223"/>
      <c r="L6" s="45"/>
      <c r="M6" s="45"/>
      <c r="N6" s="11"/>
      <c r="O6" s="45"/>
      <c r="P6" s="45"/>
      <c r="Q6" s="11"/>
    </row>
    <row r="7" spans="1:17" ht="24" x14ac:dyDescent="0.55000000000000004">
      <c r="A7" s="18" t="s">
        <v>8</v>
      </c>
      <c r="B7" s="19" t="s">
        <v>4</v>
      </c>
      <c r="C7" s="18" t="s">
        <v>9</v>
      </c>
      <c r="D7" s="19" t="s">
        <v>1</v>
      </c>
      <c r="E7" s="18" t="s">
        <v>28</v>
      </c>
      <c r="F7" s="18" t="s">
        <v>2</v>
      </c>
      <c r="G7" s="18" t="s">
        <v>10</v>
      </c>
      <c r="H7" s="233" t="s">
        <v>143</v>
      </c>
      <c r="I7" s="208"/>
      <c r="J7" s="443"/>
      <c r="K7" s="223"/>
      <c r="L7" s="45"/>
      <c r="M7" s="45"/>
      <c r="N7" s="11"/>
      <c r="O7" s="45"/>
      <c r="P7" s="45"/>
      <c r="Q7" s="11"/>
    </row>
    <row r="8" spans="1:17" ht="24" x14ac:dyDescent="0.55000000000000004">
      <c r="A8" s="20"/>
      <c r="B8" s="21"/>
      <c r="C8" s="20"/>
      <c r="D8" s="21"/>
      <c r="E8" s="20" t="s">
        <v>29</v>
      </c>
      <c r="F8" s="20"/>
      <c r="G8" s="20" t="s">
        <v>11</v>
      </c>
      <c r="H8" s="230" t="s">
        <v>159</v>
      </c>
      <c r="I8" s="208"/>
      <c r="J8" s="443"/>
      <c r="K8" s="444"/>
      <c r="L8" s="45"/>
      <c r="M8" s="45"/>
      <c r="N8" s="11"/>
      <c r="O8" s="45"/>
      <c r="P8" s="45"/>
      <c r="Q8" s="11"/>
    </row>
    <row r="9" spans="1:17" ht="21.75" x14ac:dyDescent="0.5">
      <c r="A9" s="6">
        <v>1</v>
      </c>
      <c r="B9" s="7" t="s">
        <v>36</v>
      </c>
      <c r="C9" s="243">
        <v>7414800</v>
      </c>
      <c r="D9" s="117">
        <v>7360626.4400000004</v>
      </c>
      <c r="E9" s="166"/>
      <c r="F9" s="32">
        <f>C9-D9-E9</f>
        <v>54173.55999999959</v>
      </c>
      <c r="G9" s="33">
        <f>D9*100/C9</f>
        <v>99.269386092679511</v>
      </c>
      <c r="H9" s="33">
        <v>68.61</v>
      </c>
      <c r="I9" s="211"/>
      <c r="J9" s="268"/>
      <c r="K9" s="268"/>
      <c r="L9" s="215"/>
      <c r="M9" s="45"/>
      <c r="N9" s="11"/>
      <c r="O9" s="45"/>
      <c r="P9" s="45"/>
      <c r="Q9" s="11"/>
    </row>
    <row r="10" spans="1:17" ht="21.75" x14ac:dyDescent="0.5">
      <c r="A10" s="34">
        <v>2</v>
      </c>
      <c r="B10" s="7" t="s">
        <v>5</v>
      </c>
      <c r="C10" s="58">
        <v>23577980</v>
      </c>
      <c r="D10" s="9">
        <v>16615537.26</v>
      </c>
      <c r="E10" s="51"/>
      <c r="F10" s="32">
        <f>C10-D10-E10</f>
        <v>6962442.7400000002</v>
      </c>
      <c r="G10" s="33">
        <f>D10*100/C10</f>
        <v>70.470571524787104</v>
      </c>
      <c r="H10" s="33">
        <v>47.11</v>
      </c>
      <c r="I10" s="210"/>
      <c r="J10" s="268"/>
      <c r="K10" s="268"/>
      <c r="L10" s="45"/>
      <c r="M10" s="45"/>
      <c r="N10" s="11"/>
      <c r="O10" s="45"/>
      <c r="P10" s="11"/>
      <c r="Q10" s="11"/>
    </row>
    <row r="11" spans="1:17" ht="21.75" x14ac:dyDescent="0.5">
      <c r="A11" s="6">
        <v>3</v>
      </c>
      <c r="B11" s="64" t="s">
        <v>85</v>
      </c>
      <c r="C11" s="58">
        <v>0</v>
      </c>
      <c r="D11" s="82"/>
      <c r="E11" s="173"/>
      <c r="F11" s="32">
        <f t="shared" ref="F11:F14" si="0">C11-D11-E11</f>
        <v>0</v>
      </c>
      <c r="G11" s="329" t="s">
        <v>158</v>
      </c>
      <c r="H11" s="33">
        <v>0</v>
      </c>
      <c r="I11" s="210"/>
      <c r="J11" s="463"/>
      <c r="K11" s="463"/>
      <c r="L11" s="45"/>
      <c r="M11" s="45"/>
      <c r="N11" s="45"/>
      <c r="O11" s="45"/>
      <c r="P11" s="45"/>
      <c r="Q11" s="11"/>
    </row>
    <row r="12" spans="1:17" ht="21.75" x14ac:dyDescent="0.5">
      <c r="A12" s="34">
        <v>4</v>
      </c>
      <c r="B12" s="64" t="s">
        <v>75</v>
      </c>
      <c r="C12" s="8">
        <v>51768901</v>
      </c>
      <c r="D12" s="8">
        <v>51768901</v>
      </c>
      <c r="E12" s="71"/>
      <c r="F12" s="32">
        <f t="shared" si="0"/>
        <v>0</v>
      </c>
      <c r="G12" s="33">
        <f>D12*100/C12</f>
        <v>100</v>
      </c>
      <c r="H12" s="33">
        <v>100</v>
      </c>
      <c r="I12" s="209"/>
      <c r="J12" s="447"/>
      <c r="K12" s="444"/>
      <c r="L12" s="45"/>
      <c r="M12" s="45"/>
      <c r="N12" s="215"/>
      <c r="O12" s="45"/>
      <c r="P12" s="45"/>
      <c r="Q12" s="11"/>
    </row>
    <row r="13" spans="1:17" ht="21.75" x14ac:dyDescent="0.5">
      <c r="A13" s="34">
        <v>5</v>
      </c>
      <c r="B13" s="64" t="s">
        <v>366</v>
      </c>
      <c r="C13" s="8">
        <v>1219396.8799999999</v>
      </c>
      <c r="D13" s="8">
        <v>1219396.8799999999</v>
      </c>
      <c r="E13" s="71"/>
      <c r="F13" s="32">
        <f t="shared" si="0"/>
        <v>0</v>
      </c>
      <c r="G13" s="33">
        <f>D13*100/C13</f>
        <v>100</v>
      </c>
      <c r="H13" s="33">
        <v>100</v>
      </c>
      <c r="I13" s="209"/>
      <c r="J13" s="446"/>
      <c r="K13" s="445"/>
      <c r="L13" s="45"/>
      <c r="M13" s="45"/>
      <c r="N13" s="45"/>
      <c r="O13" s="45"/>
      <c r="P13" s="11"/>
      <c r="Q13" s="11"/>
    </row>
    <row r="14" spans="1:17" ht="21.75" x14ac:dyDescent="0.5">
      <c r="A14" s="6">
        <v>6</v>
      </c>
      <c r="B14" s="64" t="s">
        <v>367</v>
      </c>
      <c r="C14" s="8">
        <v>29520457.199999999</v>
      </c>
      <c r="D14" s="10">
        <v>23784806.399999999</v>
      </c>
      <c r="E14" s="173">
        <v>5735650.7999999998</v>
      </c>
      <c r="F14" s="32">
        <f t="shared" si="0"/>
        <v>0</v>
      </c>
      <c r="G14" s="33">
        <f>D14*100/C14</f>
        <v>80.570589536804334</v>
      </c>
      <c r="H14" s="8">
        <v>49.26</v>
      </c>
      <c r="I14" s="60"/>
      <c r="J14" s="446"/>
      <c r="K14" s="223"/>
      <c r="L14" s="45"/>
      <c r="M14" s="45"/>
      <c r="N14" s="11"/>
      <c r="O14" s="45"/>
      <c r="P14" s="11"/>
      <c r="Q14" s="11"/>
    </row>
    <row r="15" spans="1:17" ht="21.75" x14ac:dyDescent="0.5">
      <c r="A15" s="6"/>
      <c r="B15" s="7"/>
      <c r="C15" s="8"/>
      <c r="D15" s="70"/>
      <c r="E15" s="8"/>
      <c r="F15" s="72"/>
      <c r="G15" s="33"/>
      <c r="H15" s="33"/>
      <c r="J15" s="244"/>
      <c r="K15" s="223"/>
      <c r="L15" s="215"/>
      <c r="M15" s="45"/>
      <c r="N15" s="61"/>
      <c r="O15" s="45"/>
      <c r="P15" s="45"/>
      <c r="Q15" s="11"/>
    </row>
    <row r="16" spans="1:17" ht="21.75" x14ac:dyDescent="0.5">
      <c r="A16" s="34"/>
      <c r="B16" s="7"/>
      <c r="C16" s="8"/>
      <c r="D16" s="10"/>
      <c r="E16" s="8"/>
      <c r="F16" s="32"/>
      <c r="G16" s="33"/>
      <c r="H16" s="33"/>
      <c r="J16" s="448"/>
      <c r="K16" s="61"/>
      <c r="L16" s="45"/>
      <c r="M16" s="45"/>
      <c r="N16" s="61"/>
      <c r="O16" s="45"/>
      <c r="P16" s="54"/>
      <c r="Q16" s="11"/>
    </row>
    <row r="17" spans="1:18" ht="21.75" x14ac:dyDescent="0.5">
      <c r="A17" s="6"/>
      <c r="B17" s="7"/>
      <c r="C17" s="35"/>
      <c r="D17" s="35"/>
      <c r="E17" s="35"/>
      <c r="F17" s="32"/>
      <c r="G17" s="33"/>
      <c r="H17" s="33"/>
      <c r="I17" s="13"/>
      <c r="J17" s="446"/>
      <c r="K17" s="445"/>
      <c r="L17" s="45"/>
      <c r="M17" s="45"/>
      <c r="N17" s="61"/>
      <c r="O17" s="45"/>
      <c r="P17" s="69"/>
      <c r="Q17" s="61"/>
      <c r="R17" s="44"/>
    </row>
    <row r="18" spans="1:18" ht="21.75" x14ac:dyDescent="0.5">
      <c r="A18" s="37"/>
      <c r="B18" s="38"/>
      <c r="C18" s="35"/>
      <c r="D18" s="35"/>
      <c r="E18" s="35"/>
      <c r="F18" s="32"/>
      <c r="G18" s="33"/>
      <c r="H18" s="33"/>
      <c r="J18" s="446"/>
      <c r="K18" s="445"/>
      <c r="L18" s="45"/>
      <c r="M18" s="45"/>
      <c r="N18" s="61"/>
      <c r="O18" s="45"/>
      <c r="P18" s="54"/>
      <c r="Q18" s="11"/>
    </row>
    <row r="19" spans="1:18" ht="21.75" x14ac:dyDescent="0.5">
      <c r="A19" s="37"/>
      <c r="B19" s="409"/>
      <c r="C19" s="35"/>
      <c r="D19" s="36"/>
      <c r="E19" s="35"/>
      <c r="F19" s="39"/>
      <c r="G19" s="33"/>
      <c r="H19" s="33"/>
      <c r="J19" s="446"/>
      <c r="K19" s="445"/>
      <c r="L19" s="216"/>
      <c r="M19" s="45"/>
      <c r="N19" s="164"/>
      <c r="O19" s="217"/>
      <c r="P19" s="45"/>
      <c r="Q19" s="54"/>
      <c r="R19" s="52"/>
    </row>
    <row r="20" spans="1:18" ht="21.75" x14ac:dyDescent="0.5">
      <c r="A20" s="6"/>
      <c r="B20" s="7"/>
      <c r="C20" s="8"/>
      <c r="D20" s="10"/>
      <c r="E20" s="8"/>
      <c r="F20" s="32"/>
      <c r="G20" s="33"/>
      <c r="H20" s="33"/>
      <c r="J20" s="446"/>
      <c r="K20" s="449"/>
      <c r="L20" s="45"/>
      <c r="M20" s="45"/>
      <c r="N20" s="219"/>
      <c r="O20" s="66"/>
      <c r="P20" s="79"/>
      <c r="Q20" s="11"/>
    </row>
    <row r="21" spans="1:18" ht="21.75" x14ac:dyDescent="0.5">
      <c r="A21" s="6"/>
      <c r="B21" s="7"/>
      <c r="C21" s="8"/>
      <c r="D21" s="10"/>
      <c r="E21" s="8"/>
      <c r="F21" s="32"/>
      <c r="G21" s="33"/>
      <c r="H21" s="33"/>
      <c r="J21" s="446"/>
      <c r="K21" s="445"/>
      <c r="L21" s="45"/>
      <c r="M21" s="45"/>
      <c r="N21" s="61"/>
      <c r="O21" s="450"/>
      <c r="P21" s="11"/>
      <c r="Q21" s="11"/>
    </row>
    <row r="22" spans="1:18" ht="21.75" x14ac:dyDescent="0.5">
      <c r="A22" s="37"/>
      <c r="B22" s="38"/>
      <c r="C22" s="35"/>
      <c r="D22" s="36"/>
      <c r="E22" s="35"/>
      <c r="F22" s="35"/>
      <c r="G22" s="35"/>
      <c r="H22" s="35"/>
      <c r="J22" s="446"/>
      <c r="K22" s="79"/>
      <c r="L22" s="45"/>
      <c r="M22" s="45"/>
      <c r="N22" s="66"/>
      <c r="O22" s="66"/>
      <c r="P22" s="87"/>
      <c r="Q22" s="11"/>
    </row>
    <row r="23" spans="1:18" ht="23.25" x14ac:dyDescent="0.5">
      <c r="A23" s="2"/>
      <c r="B23" s="30" t="s">
        <v>6</v>
      </c>
      <c r="C23" s="40">
        <f>SUM(C9:C22)</f>
        <v>113501535.08</v>
      </c>
      <c r="D23" s="220">
        <f>SUM(D9:D22)</f>
        <v>100749267.97999999</v>
      </c>
      <c r="E23" s="202">
        <f>SUM(E9:E22)</f>
        <v>5735650.7999999998</v>
      </c>
      <c r="F23" s="40">
        <f>SUM(F9:F22)</f>
        <v>7016616.2999999998</v>
      </c>
      <c r="G23" s="41">
        <f>D23*100/C23</f>
        <v>88.764674335891797</v>
      </c>
      <c r="H23" s="41"/>
      <c r="I23" s="15"/>
      <c r="J23" s="446"/>
      <c r="K23" s="79"/>
      <c r="L23" s="45"/>
      <c r="M23" s="45"/>
      <c r="N23" s="66"/>
      <c r="O23" s="87"/>
      <c r="P23" s="79"/>
      <c r="Q23" s="11"/>
    </row>
    <row r="24" spans="1:18" ht="23.25" x14ac:dyDescent="0.5">
      <c r="A24" s="3"/>
      <c r="B24" s="65"/>
      <c r="C24" s="83"/>
      <c r="D24" s="83"/>
      <c r="E24" s="84"/>
      <c r="F24" s="83"/>
      <c r="G24" s="85"/>
      <c r="H24" s="85"/>
      <c r="I24" s="15"/>
      <c r="J24" s="446"/>
      <c r="K24" s="451"/>
      <c r="L24" s="451"/>
      <c r="M24" s="451"/>
      <c r="N24" s="66"/>
      <c r="O24" s="87"/>
      <c r="P24" s="79"/>
      <c r="Q24" s="11"/>
    </row>
    <row r="25" spans="1:18" ht="24" x14ac:dyDescent="0.55000000000000004">
      <c r="A25" s="3"/>
      <c r="B25" s="23" t="s">
        <v>25</v>
      </c>
      <c r="C25" s="83"/>
      <c r="D25" s="83"/>
      <c r="E25" s="84"/>
      <c r="F25" s="83"/>
      <c r="G25" s="85"/>
      <c r="H25" s="85"/>
      <c r="I25" s="15"/>
      <c r="J25" s="446"/>
      <c r="K25" s="45"/>
      <c r="L25" s="45"/>
      <c r="M25" s="451"/>
      <c r="N25" s="78"/>
      <c r="O25" s="45"/>
      <c r="P25" s="45"/>
      <c r="Q25" s="11"/>
    </row>
    <row r="26" spans="1:18" ht="24" x14ac:dyDescent="0.55000000000000004">
      <c r="A26" s="22"/>
      <c r="B26" s="24" t="s">
        <v>77</v>
      </c>
      <c r="C26" s="24"/>
      <c r="D26" s="24" t="s">
        <v>76</v>
      </c>
      <c r="E26" s="23"/>
      <c r="F26" s="24" t="s">
        <v>26</v>
      </c>
      <c r="G26" s="23"/>
      <c r="H26" s="16"/>
      <c r="I26" s="15"/>
      <c r="J26" s="244"/>
      <c r="K26" s="61"/>
      <c r="L26" s="61"/>
      <c r="M26" s="66"/>
      <c r="N26" s="66"/>
      <c r="O26" s="79"/>
      <c r="P26" s="11"/>
      <c r="Q26" s="11"/>
    </row>
    <row r="27" spans="1:18" ht="24" x14ac:dyDescent="0.55000000000000004">
      <c r="A27" s="22"/>
      <c r="B27" s="23" t="s">
        <v>150</v>
      </c>
      <c r="C27" s="23"/>
      <c r="D27" s="23" t="s">
        <v>154</v>
      </c>
      <c r="E27" s="23"/>
      <c r="F27" s="23" t="s">
        <v>154</v>
      </c>
      <c r="G27" s="23"/>
      <c r="H27" s="199"/>
      <c r="I27" s="15"/>
      <c r="J27" s="244"/>
      <c r="K27" s="61"/>
      <c r="L27" s="45"/>
      <c r="M27" s="61"/>
      <c r="N27" s="61"/>
      <c r="O27" s="79"/>
      <c r="P27" s="452"/>
      <c r="Q27" s="11"/>
    </row>
    <row r="28" spans="1:18" ht="24" x14ac:dyDescent="0.55000000000000004">
      <c r="A28" s="22"/>
      <c r="B28" s="23" t="s">
        <v>151</v>
      </c>
      <c r="C28" s="23"/>
      <c r="D28" s="23" t="s">
        <v>154</v>
      </c>
      <c r="E28" s="23"/>
      <c r="F28" s="23" t="s">
        <v>154</v>
      </c>
      <c r="G28" s="23"/>
      <c r="H28" s="15"/>
      <c r="I28" s="15"/>
      <c r="J28" s="11"/>
      <c r="K28" s="45"/>
      <c r="L28" s="45"/>
      <c r="M28" s="87"/>
      <c r="N28" s="87"/>
      <c r="O28" s="79"/>
      <c r="P28" s="11"/>
      <c r="Q28" s="11"/>
    </row>
    <row r="29" spans="1:18" ht="24" x14ac:dyDescent="0.55000000000000004">
      <c r="A29" s="22"/>
      <c r="B29" s="23" t="s">
        <v>152</v>
      </c>
      <c r="C29" s="23"/>
      <c r="D29" s="23" t="s">
        <v>154</v>
      </c>
      <c r="E29" s="23"/>
      <c r="F29" s="23" t="s">
        <v>154</v>
      </c>
      <c r="G29" s="23"/>
      <c r="H29" s="199"/>
      <c r="I29" s="15"/>
      <c r="J29" s="45"/>
      <c r="K29" s="61"/>
      <c r="L29" s="45"/>
      <c r="M29" s="87"/>
      <c r="N29" s="87"/>
      <c r="O29" s="79"/>
      <c r="P29" s="11"/>
      <c r="Q29" s="11"/>
    </row>
    <row r="30" spans="1:18" ht="24" x14ac:dyDescent="0.55000000000000004">
      <c r="A30" s="22"/>
      <c r="B30" s="23" t="s">
        <v>153</v>
      </c>
      <c r="C30" s="23"/>
      <c r="D30" s="23" t="s">
        <v>154</v>
      </c>
      <c r="E30" s="23"/>
      <c r="F30" s="23" t="s">
        <v>154</v>
      </c>
      <c r="G30" s="23"/>
      <c r="H30" s="15"/>
      <c r="I30" s="15"/>
      <c r="J30" s="45"/>
      <c r="K30" s="54"/>
      <c r="L30" s="55"/>
      <c r="M30" s="55"/>
      <c r="N30" s="54"/>
      <c r="O30" s="79"/>
      <c r="P30" s="11"/>
      <c r="Q30" s="11"/>
    </row>
    <row r="31" spans="1:18" ht="23.25" x14ac:dyDescent="0.5">
      <c r="B31" s="15"/>
      <c r="C31" s="15"/>
      <c r="D31" s="15"/>
      <c r="E31" s="15"/>
      <c r="F31" s="15"/>
      <c r="G31" s="15"/>
      <c r="H31" s="15"/>
      <c r="I31" s="15"/>
      <c r="J31" s="45"/>
      <c r="K31" s="61"/>
      <c r="L31" s="45"/>
      <c r="M31" s="45"/>
      <c r="N31" s="61"/>
      <c r="O31" s="79"/>
      <c r="P31" s="11"/>
      <c r="Q31" s="11"/>
    </row>
    <row r="32" spans="1:18" ht="23.25" x14ac:dyDescent="0.5">
      <c r="J32" s="45"/>
      <c r="K32" s="198"/>
      <c r="L32" s="55"/>
      <c r="M32" s="55"/>
      <c r="N32" s="11"/>
      <c r="O32" s="79"/>
      <c r="P32" s="11"/>
      <c r="Q32" s="11"/>
    </row>
    <row r="33" spans="1:17" ht="23.25" x14ac:dyDescent="0.5">
      <c r="C33" s="14"/>
      <c r="H33" s="14"/>
      <c r="J33" s="45"/>
      <c r="K33" s="198"/>
      <c r="L33" s="68"/>
      <c r="M33" s="68"/>
      <c r="N33" s="11"/>
      <c r="O33" s="79"/>
      <c r="P33" s="11"/>
      <c r="Q33" s="11"/>
    </row>
    <row r="34" spans="1:17" ht="21" x14ac:dyDescent="0.45">
      <c r="C34" s="14"/>
      <c r="H34" s="14"/>
      <c r="J34" s="452"/>
      <c r="K34" s="55"/>
      <c r="L34" s="55"/>
      <c r="M34" s="55"/>
      <c r="N34" s="55"/>
      <c r="O34" s="55"/>
      <c r="P34" s="11"/>
      <c r="Q34" s="11"/>
    </row>
    <row r="35" spans="1:17" ht="19.5" customHeight="1" x14ac:dyDescent="0.2">
      <c r="A35" s="11"/>
      <c r="B35" s="11"/>
      <c r="C35" s="45"/>
      <c r="H35" s="14"/>
      <c r="J35" s="452"/>
      <c r="K35" s="45"/>
      <c r="L35" s="11"/>
      <c r="M35" s="11"/>
      <c r="N35" s="11"/>
      <c r="O35" s="11"/>
      <c r="P35" s="11"/>
      <c r="Q35" s="11"/>
    </row>
    <row r="36" spans="1:17" ht="26.25" x14ac:dyDescent="0.55000000000000004">
      <c r="A36" s="74"/>
      <c r="B36" s="75"/>
      <c r="C36" s="45"/>
      <c r="D36" s="12"/>
      <c r="E36" s="12"/>
      <c r="F36" s="12"/>
      <c r="H36" s="14"/>
      <c r="J36" s="11"/>
      <c r="K36" s="227"/>
      <c r="L36" s="45"/>
      <c r="M36" s="45"/>
      <c r="N36" s="11"/>
      <c r="O36" s="11"/>
      <c r="P36" s="11"/>
      <c r="Q36" s="11"/>
    </row>
    <row r="37" spans="1:17" ht="26.25" x14ac:dyDescent="0.55000000000000004">
      <c r="A37" s="74"/>
      <c r="B37" s="75"/>
      <c r="C37" s="392"/>
      <c r="D37" s="410"/>
      <c r="E37" s="12"/>
      <c r="H37" s="14"/>
      <c r="J37" s="11"/>
      <c r="K37" s="45"/>
      <c r="L37" s="45"/>
      <c r="M37" s="45"/>
      <c r="N37" s="11"/>
      <c r="O37" s="11"/>
      <c r="P37" s="11"/>
      <c r="Q37" s="11"/>
    </row>
    <row r="38" spans="1:17" ht="26.25" x14ac:dyDescent="0.55000000000000004">
      <c r="A38" s="74"/>
      <c r="B38" s="75"/>
      <c r="C38" s="392"/>
      <c r="D38" s="12"/>
      <c r="E38" s="12"/>
      <c r="H38" s="14"/>
      <c r="J38" s="11"/>
      <c r="K38" s="45"/>
      <c r="L38" s="45"/>
      <c r="M38" s="45"/>
      <c r="N38" s="11"/>
      <c r="O38" s="11"/>
      <c r="P38" s="11"/>
      <c r="Q38" s="11"/>
    </row>
    <row r="39" spans="1:17" ht="26.25" x14ac:dyDescent="0.55000000000000004">
      <c r="A39" s="74"/>
      <c r="B39" s="75"/>
      <c r="C39" s="392"/>
      <c r="D39" s="12"/>
      <c r="E39" s="12"/>
      <c r="H39" s="26"/>
      <c r="J39" s="452"/>
      <c r="K39" s="45"/>
      <c r="L39" s="45"/>
      <c r="M39" s="45"/>
      <c r="N39" s="453"/>
      <c r="O39" s="11"/>
      <c r="P39" s="11"/>
      <c r="Q39" s="11"/>
    </row>
    <row r="40" spans="1:17" ht="26.25" x14ac:dyDescent="0.55000000000000004">
      <c r="A40" s="74"/>
      <c r="B40" s="75"/>
      <c r="C40" s="76"/>
      <c r="D40" s="12"/>
      <c r="E40" s="12"/>
      <c r="J40" s="11"/>
      <c r="K40" s="45"/>
      <c r="L40" s="45"/>
      <c r="M40" s="45"/>
      <c r="N40" s="453"/>
      <c r="O40" s="11"/>
      <c r="P40" s="11"/>
      <c r="Q40" s="11"/>
    </row>
    <row r="41" spans="1:17" ht="26.25" x14ac:dyDescent="0.55000000000000004">
      <c r="A41" s="74"/>
      <c r="B41" s="75"/>
      <c r="C41" s="76"/>
      <c r="D41" s="12"/>
      <c r="E41" s="12"/>
      <c r="J41" s="11"/>
      <c r="K41" s="227"/>
      <c r="L41" s="45"/>
      <c r="M41" s="45"/>
      <c r="N41" s="11"/>
      <c r="O41" s="11"/>
      <c r="P41" s="11"/>
      <c r="Q41" s="11"/>
    </row>
    <row r="42" spans="1:17" ht="26.25" x14ac:dyDescent="0.55000000000000004">
      <c r="A42" s="74"/>
      <c r="B42" s="75"/>
      <c r="C42" s="76"/>
      <c r="J42" s="11"/>
      <c r="K42" s="45"/>
      <c r="L42" s="45"/>
      <c r="M42" s="45"/>
      <c r="N42" s="11"/>
      <c r="O42" s="11"/>
      <c r="P42" s="11"/>
      <c r="Q42" s="11"/>
    </row>
    <row r="43" spans="1:17" ht="26.25" x14ac:dyDescent="0.55000000000000004">
      <c r="A43" s="74"/>
      <c r="B43" s="75"/>
      <c r="C43" s="76"/>
      <c r="J43" s="45"/>
      <c r="K43" s="45"/>
      <c r="L43" s="45"/>
      <c r="M43" s="45"/>
      <c r="N43" s="11"/>
      <c r="O43" s="11"/>
      <c r="P43" s="11"/>
      <c r="Q43" s="11"/>
    </row>
    <row r="44" spans="1:17" ht="26.25" x14ac:dyDescent="0.55000000000000004">
      <c r="A44" s="74"/>
      <c r="B44" s="75"/>
      <c r="C44" s="77"/>
      <c r="J44" s="45"/>
      <c r="K44" s="45"/>
      <c r="L44" s="45"/>
      <c r="M44" s="45"/>
      <c r="N44" s="11"/>
      <c r="O44" s="11"/>
      <c r="P44" s="11"/>
      <c r="Q44" s="11"/>
    </row>
    <row r="45" spans="1:17" ht="23.25" x14ac:dyDescent="0.5">
      <c r="A45" s="74"/>
      <c r="B45" s="53"/>
      <c r="C45" s="73"/>
      <c r="D45" s="12"/>
      <c r="E45" s="12"/>
      <c r="F45" s="12"/>
      <c r="J45" s="45"/>
      <c r="K45" s="45"/>
      <c r="L45" s="45"/>
      <c r="M45" s="45"/>
      <c r="N45" s="11"/>
      <c r="O45" s="11"/>
      <c r="P45" s="11"/>
      <c r="Q45" s="11"/>
    </row>
    <row r="46" spans="1:17" ht="23.25" x14ac:dyDescent="0.5">
      <c r="A46" s="11"/>
      <c r="B46" s="53"/>
      <c r="C46" s="73"/>
      <c r="D46" s="12"/>
      <c r="E46" s="12"/>
      <c r="J46" s="45"/>
      <c r="K46" s="45"/>
      <c r="L46" s="45"/>
      <c r="M46" s="45"/>
      <c r="N46" s="11"/>
      <c r="O46" s="11"/>
      <c r="P46" s="11"/>
      <c r="Q46" s="11"/>
    </row>
    <row r="47" spans="1:17" ht="23.25" x14ac:dyDescent="0.5">
      <c r="B47" s="53"/>
      <c r="C47" s="56"/>
      <c r="D47" s="12"/>
      <c r="E47" s="12"/>
      <c r="J47" s="45"/>
      <c r="K47" s="45"/>
      <c r="L47" s="45"/>
      <c r="M47" s="45"/>
      <c r="N47" s="11"/>
      <c r="O47" s="11"/>
      <c r="P47" s="11"/>
      <c r="Q47" s="11"/>
    </row>
    <row r="48" spans="1:17" ht="23.25" x14ac:dyDescent="0.5">
      <c r="B48" s="12"/>
      <c r="C48" s="12"/>
      <c r="D48" s="12"/>
      <c r="E48" s="12"/>
      <c r="J48" s="45"/>
      <c r="K48" s="45"/>
      <c r="L48" s="11"/>
      <c r="M48" s="11"/>
      <c r="N48" s="11"/>
      <c r="O48" s="11"/>
      <c r="P48" s="11"/>
      <c r="Q48" s="11"/>
    </row>
    <row r="49" spans="2:14" ht="23.25" x14ac:dyDescent="0.5">
      <c r="B49" s="12"/>
      <c r="C49" s="25"/>
      <c r="D49" s="12"/>
      <c r="E49" s="12"/>
      <c r="J49" s="14">
        <v>2880</v>
      </c>
      <c r="L49" s="14"/>
      <c r="M49" s="14"/>
      <c r="N49" s="14"/>
    </row>
    <row r="50" spans="2:14" ht="23.25" x14ac:dyDescent="0.5">
      <c r="B50" s="12"/>
      <c r="C50" s="12"/>
      <c r="D50" s="12"/>
      <c r="E50" s="12"/>
      <c r="J50" s="14">
        <v>147326</v>
      </c>
    </row>
    <row r="51" spans="2:14" ht="23.25" x14ac:dyDescent="0.5">
      <c r="B51" s="12"/>
      <c r="C51" s="12"/>
      <c r="D51" s="12"/>
      <c r="E51" s="12"/>
      <c r="J51" s="14">
        <v>84800</v>
      </c>
    </row>
    <row r="52" spans="2:14" ht="23.25" x14ac:dyDescent="0.5">
      <c r="B52" s="12"/>
      <c r="C52" s="12"/>
      <c r="D52" s="12"/>
      <c r="E52" s="12"/>
      <c r="J52" s="14">
        <v>6712744.7800000003</v>
      </c>
    </row>
    <row r="53" spans="2:14" ht="23.25" x14ac:dyDescent="0.5">
      <c r="B53" s="12"/>
      <c r="C53" s="25"/>
      <c r="D53" s="12"/>
      <c r="E53" s="12"/>
      <c r="J53" s="14">
        <v>84500</v>
      </c>
    </row>
    <row r="54" spans="2:14" ht="23.25" x14ac:dyDescent="0.5">
      <c r="B54" s="12"/>
      <c r="C54" s="25"/>
      <c r="D54" s="12"/>
      <c r="E54" s="12"/>
      <c r="J54" s="14">
        <v>44621</v>
      </c>
    </row>
    <row r="55" spans="2:14" ht="23.25" x14ac:dyDescent="0.5">
      <c r="B55" s="12"/>
      <c r="C55" s="25"/>
      <c r="D55" s="12"/>
      <c r="E55" s="12"/>
      <c r="J55" s="14">
        <v>2205729</v>
      </c>
    </row>
    <row r="56" spans="2:14" ht="23.25" x14ac:dyDescent="0.5">
      <c r="B56" s="12"/>
      <c r="C56" s="12"/>
      <c r="D56" s="12"/>
      <c r="E56" s="12"/>
      <c r="J56" s="218">
        <f>SUM(J43:J55)</f>
        <v>9282600.7800000012</v>
      </c>
    </row>
  </sheetData>
  <mergeCells count="3">
    <mergeCell ref="A4:G4"/>
    <mergeCell ref="A5:G5"/>
    <mergeCell ref="A3:G3"/>
  </mergeCells>
  <phoneticPr fontId="5" type="noConversion"/>
  <pageMargins left="0.16" right="0.22" top="0.44" bottom="1" header="0.27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K13" sqref="K13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3.85546875" style="104" customWidth="1"/>
    <col min="4" max="4" width="11.28515625" style="104" customWidth="1"/>
    <col min="5" max="5" width="12.28515625" style="104" customWidth="1"/>
    <col min="6" max="6" width="9" style="104" customWidth="1"/>
    <col min="7" max="7" width="12.28515625" style="104" customWidth="1"/>
    <col min="8" max="8" width="8.85546875" style="104" customWidth="1"/>
    <col min="9" max="9" width="9.140625" style="104"/>
    <col min="10" max="10" width="23" style="104" customWidth="1"/>
    <col min="11" max="11" width="15.85546875" style="104" customWidth="1"/>
    <col min="12" max="12" width="14.85546875" style="104" customWidth="1"/>
    <col min="13" max="13" width="16.140625" style="104" customWidth="1"/>
    <col min="14" max="14" width="23.7109375" style="104" customWidth="1"/>
    <col min="15" max="15" width="9.140625" style="104"/>
    <col min="16" max="16" width="12.28515625" style="104" customWidth="1"/>
    <col min="17" max="17" width="11.140625" style="104" customWidth="1"/>
    <col min="18" max="16384" width="9.140625" style="104"/>
  </cols>
  <sheetData>
    <row r="1" spans="1:16" x14ac:dyDescent="0.45">
      <c r="A1" s="470" t="s">
        <v>161</v>
      </c>
      <c r="B1" s="470"/>
      <c r="C1" s="470"/>
      <c r="D1" s="470"/>
      <c r="E1" s="470"/>
      <c r="F1" s="470"/>
      <c r="G1" s="470"/>
      <c r="H1" s="103" t="s">
        <v>65</v>
      </c>
    </row>
    <row r="2" spans="1:16" x14ac:dyDescent="0.45">
      <c r="A2" s="470" t="s">
        <v>926</v>
      </c>
      <c r="B2" s="470"/>
      <c r="C2" s="470"/>
      <c r="D2" s="470"/>
      <c r="E2" s="470"/>
      <c r="F2" s="470"/>
      <c r="G2" s="470"/>
      <c r="H2" s="470"/>
    </row>
    <row r="3" spans="1:16" ht="21.75" x14ac:dyDescent="0.5">
      <c r="A3" s="103" t="s">
        <v>20</v>
      </c>
      <c r="B3" s="103"/>
      <c r="C3" s="103"/>
      <c r="D3" s="103"/>
      <c r="E3" s="103"/>
      <c r="F3" s="103"/>
      <c r="G3" s="103" t="s">
        <v>5</v>
      </c>
      <c r="H3" s="103" t="s">
        <v>40</v>
      </c>
      <c r="J3" s="163"/>
      <c r="K3" s="475"/>
      <c r="L3" s="475"/>
      <c r="M3" s="163"/>
      <c r="N3" s="163"/>
    </row>
    <row r="4" spans="1:16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108" t="s">
        <v>32</v>
      </c>
      <c r="G4" s="109" t="s">
        <v>2</v>
      </c>
      <c r="H4" s="107" t="s">
        <v>3</v>
      </c>
      <c r="J4" s="163"/>
      <c r="K4" s="163"/>
      <c r="L4" s="163"/>
      <c r="M4" s="163"/>
      <c r="N4" s="163"/>
    </row>
    <row r="5" spans="1:16" ht="28.5" customHeight="1" x14ac:dyDescent="0.45">
      <c r="A5" s="110"/>
      <c r="B5" s="110"/>
      <c r="C5" s="111"/>
      <c r="D5" s="112" t="s">
        <v>0</v>
      </c>
      <c r="E5" s="112"/>
      <c r="F5" s="112" t="s">
        <v>31</v>
      </c>
      <c r="G5" s="113"/>
      <c r="H5" s="114" t="s">
        <v>23</v>
      </c>
      <c r="I5" s="473" t="s">
        <v>8</v>
      </c>
      <c r="J5" s="471"/>
      <c r="K5" s="471"/>
      <c r="L5" s="471"/>
      <c r="M5" s="471"/>
      <c r="N5" s="471"/>
    </row>
    <row r="6" spans="1:16" x14ac:dyDescent="0.45">
      <c r="A6" s="115" t="s">
        <v>115</v>
      </c>
      <c r="B6" s="116" t="s">
        <v>116</v>
      </c>
      <c r="C6" s="100" t="s">
        <v>120</v>
      </c>
      <c r="D6" s="161">
        <v>4662000</v>
      </c>
      <c r="E6" s="119"/>
      <c r="F6" s="119"/>
      <c r="G6" s="160">
        <f>D6</f>
        <v>4662000</v>
      </c>
      <c r="H6" s="120" t="s">
        <v>118</v>
      </c>
      <c r="I6" s="474"/>
      <c r="J6" s="163"/>
      <c r="K6" s="163"/>
      <c r="L6" s="163"/>
      <c r="M6" s="163"/>
      <c r="N6" s="163"/>
      <c r="P6" s="162"/>
    </row>
    <row r="7" spans="1:16" x14ac:dyDescent="0.45">
      <c r="A7" s="158"/>
      <c r="B7" s="116"/>
      <c r="C7" s="100" t="s">
        <v>119</v>
      </c>
      <c r="D7" s="161"/>
      <c r="E7" s="159"/>
      <c r="F7" s="117"/>
      <c r="G7" s="160">
        <f>D7</f>
        <v>0</v>
      </c>
      <c r="H7" s="155"/>
      <c r="I7" s="474"/>
      <c r="J7" s="163"/>
      <c r="K7" s="171"/>
      <c r="L7" s="171"/>
      <c r="M7" s="171"/>
      <c r="N7" s="163"/>
      <c r="P7" s="162"/>
    </row>
    <row r="8" spans="1:16" x14ac:dyDescent="0.45">
      <c r="A8" s="158" t="s">
        <v>229</v>
      </c>
      <c r="B8" s="123" t="s">
        <v>318</v>
      </c>
      <c r="C8" s="62" t="s">
        <v>319</v>
      </c>
      <c r="D8" s="161"/>
      <c r="E8" s="200">
        <v>1149750</v>
      </c>
      <c r="F8" s="117"/>
      <c r="G8" s="173">
        <f>G6-E8</f>
        <v>3512250</v>
      </c>
      <c r="H8" s="120"/>
      <c r="J8" s="163"/>
      <c r="K8" s="163"/>
      <c r="L8" s="163"/>
      <c r="M8" s="163"/>
      <c r="N8" s="163"/>
      <c r="P8" s="162"/>
    </row>
    <row r="9" spans="1:16" x14ac:dyDescent="0.45">
      <c r="A9" s="158"/>
      <c r="B9" s="123" t="s">
        <v>320</v>
      </c>
      <c r="C9" s="62" t="s">
        <v>321</v>
      </c>
      <c r="D9" s="159"/>
      <c r="E9" s="312">
        <v>1125600</v>
      </c>
      <c r="F9" s="117"/>
      <c r="G9" s="173">
        <f>G8-E9</f>
        <v>2386650</v>
      </c>
      <c r="H9" s="174"/>
      <c r="J9" s="163"/>
      <c r="K9" s="163"/>
      <c r="L9" s="163"/>
      <c r="M9" s="163"/>
      <c r="N9" s="163"/>
      <c r="P9" s="162"/>
    </row>
    <row r="10" spans="1:16" ht="21.75" x14ac:dyDescent="0.5">
      <c r="A10" s="115" t="s">
        <v>328</v>
      </c>
      <c r="B10" s="123"/>
      <c r="C10" s="102" t="s">
        <v>327</v>
      </c>
      <c r="D10" s="159"/>
      <c r="E10" s="368">
        <v>-525</v>
      </c>
      <c r="F10" s="117"/>
      <c r="G10" s="173">
        <f>G9-E10</f>
        <v>2387175</v>
      </c>
      <c r="H10" s="174"/>
      <c r="J10" s="163"/>
      <c r="K10" s="163"/>
      <c r="L10" s="163"/>
      <c r="M10" s="163"/>
      <c r="N10" s="163"/>
      <c r="P10" s="162"/>
    </row>
    <row r="11" spans="1:16" x14ac:dyDescent="0.45">
      <c r="A11" s="115" t="s">
        <v>552</v>
      </c>
      <c r="B11" s="123" t="s">
        <v>684</v>
      </c>
      <c r="C11" s="62" t="s">
        <v>685</v>
      </c>
      <c r="D11" s="159"/>
      <c r="E11" s="312">
        <v>1091830.7</v>
      </c>
      <c r="F11" s="117"/>
      <c r="G11" s="173">
        <f>G10-E11</f>
        <v>1295344.3</v>
      </c>
      <c r="H11" s="174"/>
      <c r="J11" s="163"/>
      <c r="K11" s="163"/>
      <c r="L11" s="163"/>
      <c r="M11" s="163"/>
      <c r="N11" s="163"/>
      <c r="P11" s="162"/>
    </row>
    <row r="12" spans="1:16" x14ac:dyDescent="0.45">
      <c r="A12" s="115" t="s">
        <v>716</v>
      </c>
      <c r="B12" s="123" t="s">
        <v>950</v>
      </c>
      <c r="C12" s="62" t="s">
        <v>951</v>
      </c>
      <c r="D12" s="159"/>
      <c r="E12" s="312">
        <v>31500</v>
      </c>
      <c r="F12" s="117"/>
      <c r="G12" s="173">
        <f>G11-E12</f>
        <v>1263844.3</v>
      </c>
      <c r="H12" s="174"/>
      <c r="J12" s="163"/>
      <c r="K12" s="163"/>
      <c r="L12" s="163"/>
      <c r="M12" s="163"/>
      <c r="N12" s="163"/>
      <c r="P12" s="162"/>
    </row>
    <row r="13" spans="1:16" x14ac:dyDescent="0.45">
      <c r="A13" s="115"/>
      <c r="B13" s="123" t="s">
        <v>965</v>
      </c>
      <c r="C13" s="62" t="s">
        <v>966</v>
      </c>
      <c r="D13" s="159"/>
      <c r="E13" s="313">
        <v>1039500</v>
      </c>
      <c r="F13" s="117"/>
      <c r="G13" s="173">
        <f>G12-E13</f>
        <v>224344.30000000005</v>
      </c>
      <c r="H13" s="174"/>
      <c r="J13" s="164"/>
      <c r="K13" s="164"/>
      <c r="L13" s="171"/>
      <c r="M13" s="163"/>
      <c r="N13" s="163"/>
      <c r="P13" s="162"/>
    </row>
    <row r="14" spans="1:16" x14ac:dyDescent="0.45">
      <c r="A14" s="115"/>
      <c r="B14" s="123"/>
      <c r="C14" s="62"/>
      <c r="D14" s="161"/>
      <c r="E14" s="313"/>
      <c r="F14" s="117"/>
      <c r="G14" s="173"/>
      <c r="H14" s="174"/>
      <c r="J14" s="164"/>
      <c r="K14" s="164"/>
      <c r="L14" s="171"/>
      <c r="M14" s="163"/>
      <c r="N14" s="163"/>
      <c r="P14" s="162"/>
    </row>
    <row r="15" spans="1:16" x14ac:dyDescent="0.45">
      <c r="A15" s="115"/>
      <c r="B15" s="123"/>
      <c r="C15" s="62"/>
      <c r="D15" s="161"/>
      <c r="E15" s="312"/>
      <c r="F15" s="117"/>
      <c r="G15" s="173"/>
      <c r="H15" s="174"/>
      <c r="J15" s="164"/>
      <c r="K15" s="164"/>
      <c r="L15" s="171"/>
      <c r="M15" s="163"/>
      <c r="N15" s="163"/>
      <c r="P15" s="162"/>
    </row>
    <row r="16" spans="1:16" x14ac:dyDescent="0.45">
      <c r="A16" s="115"/>
      <c r="B16" s="123"/>
      <c r="C16" s="62"/>
      <c r="D16" s="161"/>
      <c r="E16" s="312"/>
      <c r="F16" s="117"/>
      <c r="G16" s="173"/>
      <c r="H16" s="174"/>
      <c r="J16" s="164"/>
      <c r="K16" s="164"/>
      <c r="L16" s="171"/>
      <c r="M16" s="163"/>
      <c r="N16" s="163"/>
      <c r="P16" s="162"/>
    </row>
    <row r="17" spans="1:18" x14ac:dyDescent="0.45">
      <c r="A17" s="115"/>
      <c r="B17" s="123"/>
      <c r="C17" s="62"/>
      <c r="D17" s="161"/>
      <c r="E17" s="313"/>
      <c r="F17" s="117"/>
      <c r="G17" s="173"/>
      <c r="H17" s="174"/>
      <c r="P17" s="162"/>
    </row>
    <row r="18" spans="1:18" x14ac:dyDescent="0.45">
      <c r="A18" s="115"/>
      <c r="B18" s="123"/>
      <c r="C18" s="62"/>
      <c r="D18" s="161"/>
      <c r="E18" s="313"/>
      <c r="F18" s="117"/>
      <c r="G18" s="173"/>
      <c r="H18" s="174"/>
      <c r="P18" s="162"/>
    </row>
    <row r="19" spans="1:18" x14ac:dyDescent="0.45">
      <c r="A19" s="115"/>
      <c r="B19" s="123"/>
      <c r="C19" s="62"/>
      <c r="D19" s="159"/>
      <c r="E19" s="313"/>
      <c r="F19" s="117"/>
      <c r="G19" s="173"/>
      <c r="H19" s="174"/>
      <c r="P19" s="162"/>
    </row>
    <row r="20" spans="1:18" x14ac:dyDescent="0.45">
      <c r="A20" s="115"/>
      <c r="B20" s="123"/>
      <c r="C20" s="62"/>
      <c r="D20" s="159"/>
      <c r="E20" s="313"/>
      <c r="F20" s="117"/>
      <c r="G20" s="173"/>
      <c r="H20" s="155"/>
      <c r="P20" s="162"/>
    </row>
    <row r="21" spans="1:18" x14ac:dyDescent="0.45">
      <c r="A21" s="158"/>
      <c r="B21" s="116"/>
      <c r="C21" s="296"/>
      <c r="D21" s="297"/>
      <c r="E21" s="313"/>
      <c r="F21" s="117"/>
      <c r="G21" s="173"/>
      <c r="H21" s="155"/>
      <c r="P21" s="162"/>
    </row>
    <row r="22" spans="1:18" x14ac:dyDescent="0.45">
      <c r="A22" s="115"/>
      <c r="B22" s="123"/>
      <c r="C22" s="102"/>
      <c r="D22" s="159"/>
      <c r="E22" s="117"/>
      <c r="F22" s="117"/>
      <c r="G22" s="173"/>
      <c r="H22" s="120"/>
      <c r="P22" s="162"/>
    </row>
    <row r="23" spans="1:18" x14ac:dyDescent="0.45">
      <c r="A23" s="277"/>
      <c r="B23" s="256"/>
      <c r="C23" s="138"/>
      <c r="D23" s="166"/>
      <c r="E23" s="166"/>
      <c r="F23" s="166"/>
      <c r="G23" s="167"/>
      <c r="H23" s="174"/>
      <c r="J23" s="163"/>
      <c r="K23" s="163"/>
      <c r="L23" s="163"/>
      <c r="M23" s="163"/>
      <c r="N23" s="164"/>
      <c r="O23" s="163"/>
      <c r="P23" s="165"/>
      <c r="Q23" s="163"/>
      <c r="R23" s="163"/>
    </row>
    <row r="24" spans="1:18" ht="20.25" thickBot="1" x14ac:dyDescent="0.5">
      <c r="A24" s="115"/>
      <c r="B24" s="168"/>
      <c r="C24" s="156" t="s">
        <v>24</v>
      </c>
      <c r="D24" s="228">
        <f>SUM(D6:D23)</f>
        <v>4662000</v>
      </c>
      <c r="E24" s="196">
        <f>SUM(E6:E23)</f>
        <v>4437655.7</v>
      </c>
      <c r="F24" s="273">
        <f>SUM(F6:F23)</f>
        <v>0</v>
      </c>
      <c r="G24" s="169">
        <f>D24-E24-F24</f>
        <v>224344.29999999981</v>
      </c>
      <c r="H24" s="120"/>
      <c r="J24" s="301" t="e">
        <f>J23-#REF!</f>
        <v>#REF!</v>
      </c>
      <c r="K24" s="163"/>
      <c r="L24" s="163"/>
      <c r="M24" s="163"/>
      <c r="N24" s="164"/>
      <c r="O24" s="163"/>
      <c r="P24" s="165"/>
      <c r="Q24" s="163"/>
      <c r="R24" s="163"/>
    </row>
    <row r="25" spans="1:18" ht="20.25" thickTop="1" x14ac:dyDescent="0.45">
      <c r="B25" s="170"/>
      <c r="J25" s="163"/>
      <c r="K25" s="164"/>
      <c r="L25" s="163"/>
      <c r="M25" s="163"/>
      <c r="N25" s="164"/>
      <c r="O25" s="163"/>
      <c r="P25" s="165"/>
      <c r="Q25" s="163"/>
      <c r="R25" s="163"/>
    </row>
    <row r="26" spans="1:18" x14ac:dyDescent="0.45">
      <c r="J26" s="163"/>
      <c r="K26" s="163"/>
      <c r="L26" s="163"/>
      <c r="M26" s="163"/>
      <c r="N26" s="171"/>
      <c r="O26" s="163"/>
      <c r="P26" s="163"/>
      <c r="Q26" s="163"/>
      <c r="R26" s="163"/>
    </row>
    <row r="27" spans="1:18" x14ac:dyDescent="0.45">
      <c r="G27" s="157"/>
      <c r="J27" s="163"/>
      <c r="K27" s="163"/>
      <c r="L27" s="163"/>
      <c r="M27" s="163"/>
      <c r="N27" s="163"/>
      <c r="O27" s="163"/>
      <c r="P27" s="163"/>
      <c r="Q27" s="163"/>
      <c r="R27" s="163"/>
    </row>
    <row r="28" spans="1:18" x14ac:dyDescent="0.45">
      <c r="D28" s="157"/>
    </row>
    <row r="29" spans="1:18" x14ac:dyDescent="0.45">
      <c r="D29" s="157"/>
      <c r="G29" s="188"/>
    </row>
    <row r="30" spans="1:18" x14ac:dyDescent="0.45">
      <c r="D30" s="157"/>
    </row>
    <row r="31" spans="1:18" x14ac:dyDescent="0.45">
      <c r="D31" s="164"/>
    </row>
    <row r="32" spans="1:18" x14ac:dyDescent="0.45">
      <c r="D32" s="164"/>
    </row>
    <row r="34" spans="4:4" x14ac:dyDescent="0.45">
      <c r="D34" s="17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D8" sqref="D8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3.85546875" style="104" customWidth="1"/>
    <col min="4" max="4" width="11.28515625" style="104" customWidth="1"/>
    <col min="5" max="5" width="12.28515625" style="104" customWidth="1"/>
    <col min="6" max="6" width="9" style="104" customWidth="1"/>
    <col min="7" max="7" width="12.28515625" style="104" customWidth="1"/>
    <col min="8" max="8" width="8.85546875" style="104" customWidth="1"/>
    <col min="9" max="9" width="9.140625" style="104"/>
    <col min="10" max="10" width="23" style="104" customWidth="1"/>
    <col min="11" max="11" width="15.85546875" style="104" customWidth="1"/>
    <col min="12" max="12" width="14.85546875" style="104" customWidth="1"/>
    <col min="13" max="13" width="16.140625" style="104" customWidth="1"/>
    <col min="14" max="14" width="23.7109375" style="104" customWidth="1"/>
    <col min="15" max="15" width="9.140625" style="104"/>
    <col min="16" max="16" width="12.28515625" style="104" customWidth="1"/>
    <col min="17" max="17" width="11.140625" style="104" customWidth="1"/>
    <col min="18" max="16384" width="9.140625" style="104"/>
  </cols>
  <sheetData>
    <row r="1" spans="1:16" x14ac:dyDescent="0.45">
      <c r="A1" s="470" t="s">
        <v>161</v>
      </c>
      <c r="B1" s="470"/>
      <c r="C1" s="470"/>
      <c r="D1" s="470"/>
      <c r="E1" s="470"/>
      <c r="F1" s="470"/>
      <c r="G1" s="470"/>
      <c r="H1" s="103" t="s">
        <v>65</v>
      </c>
    </row>
    <row r="2" spans="1:16" x14ac:dyDescent="0.45">
      <c r="A2" s="470" t="s">
        <v>800</v>
      </c>
      <c r="B2" s="470"/>
      <c r="C2" s="470"/>
      <c r="D2" s="470"/>
      <c r="E2" s="470"/>
      <c r="F2" s="470"/>
      <c r="G2" s="470"/>
      <c r="H2" s="470"/>
    </row>
    <row r="3" spans="1:16" ht="21.75" x14ac:dyDescent="0.5">
      <c r="A3" s="103" t="s">
        <v>20</v>
      </c>
      <c r="B3" s="103"/>
      <c r="C3" s="103"/>
      <c r="D3" s="103"/>
      <c r="E3" s="103"/>
      <c r="F3" s="103"/>
      <c r="G3" s="103" t="s">
        <v>5</v>
      </c>
      <c r="H3" s="103" t="s">
        <v>40</v>
      </c>
      <c r="I3" s="163"/>
      <c r="J3" s="163"/>
      <c r="K3" s="475"/>
      <c r="L3" s="475"/>
      <c r="M3" s="163"/>
      <c r="N3" s="163"/>
    </row>
    <row r="4" spans="1:16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108" t="s">
        <v>32</v>
      </c>
      <c r="G4" s="109" t="s">
        <v>2</v>
      </c>
      <c r="H4" s="106" t="s">
        <v>3</v>
      </c>
      <c r="I4" s="480"/>
      <c r="J4" s="163"/>
      <c r="K4" s="163"/>
      <c r="L4" s="163"/>
      <c r="M4" s="163"/>
      <c r="N4" s="163"/>
    </row>
    <row r="5" spans="1:16" ht="28.5" customHeight="1" x14ac:dyDescent="0.45">
      <c r="A5" s="110"/>
      <c r="B5" s="110"/>
      <c r="C5" s="111"/>
      <c r="D5" s="112" t="s">
        <v>0</v>
      </c>
      <c r="E5" s="112"/>
      <c r="F5" s="112" t="s">
        <v>31</v>
      </c>
      <c r="G5" s="113"/>
      <c r="H5" s="476" t="s">
        <v>23</v>
      </c>
      <c r="I5" s="481"/>
      <c r="J5" s="471"/>
      <c r="K5" s="471"/>
      <c r="L5" s="471"/>
      <c r="M5" s="471"/>
      <c r="N5" s="471"/>
    </row>
    <row r="6" spans="1:16" x14ac:dyDescent="0.45">
      <c r="A6" s="115" t="s">
        <v>169</v>
      </c>
      <c r="B6" s="116" t="s">
        <v>170</v>
      </c>
      <c r="C6" s="100" t="s">
        <v>175</v>
      </c>
      <c r="D6" s="161">
        <v>907200</v>
      </c>
      <c r="E6" s="119"/>
      <c r="F6" s="119"/>
      <c r="G6" s="160">
        <f>D6</f>
        <v>907200</v>
      </c>
      <c r="H6" s="477" t="s">
        <v>118</v>
      </c>
      <c r="I6" s="480"/>
      <c r="J6" s="163"/>
      <c r="K6" s="163"/>
      <c r="L6" s="163"/>
      <c r="M6" s="163"/>
      <c r="N6" s="163"/>
      <c r="P6" s="162"/>
    </row>
    <row r="7" spans="1:16" x14ac:dyDescent="0.45">
      <c r="A7" s="158"/>
      <c r="B7" s="116"/>
      <c r="C7" s="100" t="s">
        <v>171</v>
      </c>
      <c r="D7" s="161"/>
      <c r="E7" s="159"/>
      <c r="F7" s="117"/>
      <c r="G7" s="160">
        <f>D7</f>
        <v>0</v>
      </c>
      <c r="H7" s="478" t="s">
        <v>172</v>
      </c>
      <c r="I7" s="480"/>
      <c r="J7" s="163"/>
      <c r="K7" s="171"/>
      <c r="L7" s="171"/>
      <c r="M7" s="171"/>
      <c r="N7" s="163"/>
      <c r="P7" s="162"/>
    </row>
    <row r="8" spans="1:16" x14ac:dyDescent="0.45">
      <c r="A8" s="158" t="s">
        <v>328</v>
      </c>
      <c r="B8" s="116" t="s">
        <v>330</v>
      </c>
      <c r="C8" s="62" t="s">
        <v>329</v>
      </c>
      <c r="D8" s="161"/>
      <c r="E8" s="200">
        <v>670950</v>
      </c>
      <c r="F8" s="117"/>
      <c r="G8" s="173">
        <f>G6-E8</f>
        <v>236250</v>
      </c>
      <c r="H8" s="477"/>
      <c r="I8" s="480"/>
      <c r="J8" s="163"/>
      <c r="K8" s="163"/>
      <c r="L8" s="163"/>
      <c r="M8" s="163"/>
      <c r="N8" s="163"/>
      <c r="P8" s="162"/>
    </row>
    <row r="9" spans="1:16" x14ac:dyDescent="0.45">
      <c r="A9" s="158" t="s">
        <v>552</v>
      </c>
      <c r="B9" s="123" t="s">
        <v>687</v>
      </c>
      <c r="C9" s="62" t="s">
        <v>688</v>
      </c>
      <c r="D9" s="159"/>
      <c r="E9" s="312">
        <v>264600</v>
      </c>
      <c r="F9" s="117"/>
      <c r="G9" s="173">
        <f>G8-E9</f>
        <v>-28350</v>
      </c>
      <c r="H9" s="479"/>
      <c r="I9" s="480"/>
      <c r="J9" s="163"/>
      <c r="K9" s="163"/>
      <c r="L9" s="163"/>
      <c r="M9" s="163"/>
      <c r="N9" s="163"/>
      <c r="P9" s="162"/>
    </row>
    <row r="10" spans="1:16" x14ac:dyDescent="0.45">
      <c r="A10" s="115" t="s">
        <v>716</v>
      </c>
      <c r="B10" s="123" t="s">
        <v>795</v>
      </c>
      <c r="C10" s="100" t="s">
        <v>796</v>
      </c>
      <c r="D10" s="159">
        <v>907200</v>
      </c>
      <c r="E10" s="312"/>
      <c r="F10" s="117"/>
      <c r="G10" s="173">
        <f>G9+D10</f>
        <v>878850</v>
      </c>
      <c r="H10" s="479" t="s">
        <v>797</v>
      </c>
      <c r="I10" s="480"/>
      <c r="J10" s="163"/>
      <c r="K10" s="163"/>
      <c r="L10" s="163"/>
      <c r="M10" s="163"/>
      <c r="N10" s="163"/>
      <c r="P10" s="162"/>
    </row>
    <row r="11" spans="1:16" x14ac:dyDescent="0.45">
      <c r="A11" s="115"/>
      <c r="B11" s="123"/>
      <c r="C11" s="62"/>
      <c r="D11" s="159"/>
      <c r="E11" s="312"/>
      <c r="F11" s="117"/>
      <c r="G11" s="173"/>
      <c r="H11" s="479"/>
      <c r="I11" s="480"/>
      <c r="J11" s="163"/>
      <c r="K11" s="163"/>
      <c r="L11" s="163"/>
      <c r="M11" s="163"/>
      <c r="N11" s="163"/>
      <c r="P11" s="162"/>
    </row>
    <row r="12" spans="1:16" x14ac:dyDescent="0.45">
      <c r="A12" s="115"/>
      <c r="B12" s="123"/>
      <c r="C12" s="62"/>
      <c r="D12" s="159"/>
      <c r="E12" s="313"/>
      <c r="F12" s="117"/>
      <c r="G12" s="173"/>
      <c r="H12" s="479"/>
      <c r="I12" s="480"/>
      <c r="J12" s="164"/>
      <c r="K12" s="164"/>
      <c r="L12" s="171"/>
      <c r="M12" s="163"/>
      <c r="N12" s="163"/>
      <c r="P12" s="162"/>
    </row>
    <row r="13" spans="1:16" x14ac:dyDescent="0.45">
      <c r="A13" s="115" t="s">
        <v>169</v>
      </c>
      <c r="B13" s="116" t="s">
        <v>170</v>
      </c>
      <c r="C13" s="100" t="s">
        <v>174</v>
      </c>
      <c r="D13" s="161">
        <v>1105650</v>
      </c>
      <c r="E13" s="119"/>
      <c r="F13" s="119"/>
      <c r="G13" s="160">
        <f>D13</f>
        <v>1105650</v>
      </c>
      <c r="H13" s="477" t="s">
        <v>118</v>
      </c>
      <c r="I13" s="480"/>
      <c r="J13" s="164"/>
      <c r="K13" s="164"/>
      <c r="L13" s="171"/>
      <c r="M13" s="163"/>
      <c r="N13" s="163"/>
      <c r="P13" s="162"/>
    </row>
    <row r="14" spans="1:16" x14ac:dyDescent="0.45">
      <c r="A14" s="158"/>
      <c r="B14" s="116"/>
      <c r="C14" s="100" t="s">
        <v>171</v>
      </c>
      <c r="D14" s="161"/>
      <c r="E14" s="159"/>
      <c r="F14" s="117"/>
      <c r="G14" s="160">
        <f>D14</f>
        <v>0</v>
      </c>
      <c r="H14" s="478" t="s">
        <v>173</v>
      </c>
      <c r="I14" s="480"/>
      <c r="J14" s="164"/>
      <c r="K14" s="164"/>
      <c r="L14" s="171"/>
      <c r="M14" s="163"/>
      <c r="N14" s="163"/>
      <c r="P14" s="162"/>
    </row>
    <row r="15" spans="1:16" x14ac:dyDescent="0.45">
      <c r="A15" s="158" t="s">
        <v>328</v>
      </c>
      <c r="B15" s="116" t="s">
        <v>331</v>
      </c>
      <c r="C15" s="62" t="s">
        <v>329</v>
      </c>
      <c r="D15" s="161"/>
      <c r="E15" s="200">
        <v>529200</v>
      </c>
      <c r="F15" s="117"/>
      <c r="G15" s="173">
        <f>G13-E15</f>
        <v>576450</v>
      </c>
      <c r="H15" s="479"/>
      <c r="I15" s="480"/>
      <c r="J15" s="164"/>
      <c r="K15" s="164"/>
      <c r="L15" s="171"/>
      <c r="M15" s="163"/>
      <c r="N15" s="163"/>
      <c r="P15" s="162"/>
    </row>
    <row r="16" spans="1:16" x14ac:dyDescent="0.45">
      <c r="A16" s="158" t="s">
        <v>552</v>
      </c>
      <c r="B16" s="123" t="s">
        <v>689</v>
      </c>
      <c r="C16" s="62" t="s">
        <v>690</v>
      </c>
      <c r="D16" s="161"/>
      <c r="E16" s="313">
        <v>330750</v>
      </c>
      <c r="F16" s="117"/>
      <c r="G16" s="173">
        <f>G15-E16</f>
        <v>245700</v>
      </c>
      <c r="H16" s="479"/>
      <c r="I16" s="480"/>
      <c r="J16" s="163"/>
      <c r="K16" s="163"/>
      <c r="L16" s="163"/>
      <c r="M16" s="163"/>
      <c r="N16" s="163"/>
      <c r="P16" s="162"/>
    </row>
    <row r="17" spans="1:18" x14ac:dyDescent="0.45">
      <c r="A17" s="115" t="s">
        <v>716</v>
      </c>
      <c r="B17" s="123" t="s">
        <v>798</v>
      </c>
      <c r="C17" s="100" t="s">
        <v>799</v>
      </c>
      <c r="D17" s="159">
        <v>907200</v>
      </c>
      <c r="E17" s="312"/>
      <c r="F17" s="117"/>
      <c r="G17" s="173">
        <f>G16+D17</f>
        <v>1152900</v>
      </c>
      <c r="H17" s="479" t="s">
        <v>797</v>
      </c>
      <c r="I17" s="480"/>
      <c r="P17" s="162"/>
    </row>
    <row r="18" spans="1:18" x14ac:dyDescent="0.45">
      <c r="A18" s="115"/>
      <c r="B18" s="123"/>
      <c r="C18" s="62"/>
      <c r="D18" s="159"/>
      <c r="E18" s="313"/>
      <c r="F18" s="117"/>
      <c r="G18" s="173"/>
      <c r="H18" s="174"/>
      <c r="P18" s="162"/>
    </row>
    <row r="19" spans="1:18" x14ac:dyDescent="0.45">
      <c r="A19" s="115"/>
      <c r="B19" s="123"/>
      <c r="C19" s="62"/>
      <c r="D19" s="159"/>
      <c r="E19" s="313"/>
      <c r="F19" s="117"/>
      <c r="G19" s="173"/>
      <c r="H19" s="155"/>
      <c r="P19" s="162"/>
    </row>
    <row r="20" spans="1:18" x14ac:dyDescent="0.45">
      <c r="A20" s="158"/>
      <c r="B20" s="116"/>
      <c r="C20" s="296"/>
      <c r="D20" s="297"/>
      <c r="E20" s="313"/>
      <c r="F20" s="117"/>
      <c r="G20" s="173"/>
      <c r="H20" s="155"/>
      <c r="P20" s="162"/>
    </row>
    <row r="21" spans="1:18" x14ac:dyDescent="0.45">
      <c r="A21" s="115"/>
      <c r="B21" s="123"/>
      <c r="C21" s="102"/>
      <c r="D21" s="159"/>
      <c r="E21" s="117"/>
      <c r="F21" s="117"/>
      <c r="G21" s="173"/>
      <c r="H21" s="120"/>
      <c r="P21" s="162"/>
    </row>
    <row r="22" spans="1:18" x14ac:dyDescent="0.45">
      <c r="A22" s="277"/>
      <c r="B22" s="256"/>
      <c r="C22" s="138"/>
      <c r="D22" s="166"/>
      <c r="E22" s="166"/>
      <c r="F22" s="166"/>
      <c r="G22" s="167"/>
      <c r="H22" s="174"/>
      <c r="J22" s="163"/>
      <c r="K22" s="163"/>
      <c r="L22" s="163"/>
      <c r="M22" s="163"/>
      <c r="N22" s="164"/>
      <c r="O22" s="163"/>
      <c r="P22" s="165"/>
      <c r="Q22" s="163"/>
      <c r="R22" s="163"/>
    </row>
    <row r="23" spans="1:18" ht="20.25" thickBot="1" x14ac:dyDescent="0.5">
      <c r="A23" s="115"/>
      <c r="B23" s="168"/>
      <c r="C23" s="156" t="s">
        <v>24</v>
      </c>
      <c r="D23" s="228">
        <f>SUM(D6:D22)</f>
        <v>3827250</v>
      </c>
      <c r="E23" s="196">
        <f>SUM(E6:E22)</f>
        <v>1795500</v>
      </c>
      <c r="F23" s="273">
        <f>SUM(F6:F22)</f>
        <v>0</v>
      </c>
      <c r="G23" s="169">
        <f>D23-E23-F23</f>
        <v>2031750</v>
      </c>
      <c r="H23" s="120"/>
      <c r="J23" s="301" t="e">
        <f>J22-#REF!</f>
        <v>#REF!</v>
      </c>
      <c r="K23" s="163"/>
      <c r="L23" s="163"/>
      <c r="M23" s="163"/>
      <c r="N23" s="164"/>
      <c r="O23" s="163"/>
      <c r="P23" s="165"/>
      <c r="Q23" s="163"/>
      <c r="R23" s="163"/>
    </row>
    <row r="24" spans="1:18" ht="20.25" thickTop="1" x14ac:dyDescent="0.45">
      <c r="B24" s="170"/>
      <c r="J24" s="163"/>
      <c r="K24" s="164"/>
      <c r="L24" s="163"/>
      <c r="M24" s="163"/>
      <c r="N24" s="164"/>
      <c r="O24" s="163"/>
      <c r="P24" s="165"/>
      <c r="Q24" s="163"/>
      <c r="R24" s="163"/>
    </row>
    <row r="25" spans="1:18" x14ac:dyDescent="0.45">
      <c r="J25" s="163"/>
      <c r="K25" s="163"/>
      <c r="L25" s="163"/>
      <c r="M25" s="163"/>
      <c r="N25" s="171"/>
      <c r="O25" s="163"/>
      <c r="P25" s="163"/>
      <c r="Q25" s="163"/>
      <c r="R25" s="163"/>
    </row>
    <row r="26" spans="1:18" x14ac:dyDescent="0.45">
      <c r="G26" s="157"/>
      <c r="J26" s="163"/>
      <c r="K26" s="163"/>
      <c r="L26" s="163"/>
      <c r="M26" s="163"/>
      <c r="N26" s="163"/>
      <c r="O26" s="163"/>
      <c r="P26" s="163"/>
      <c r="Q26" s="163"/>
      <c r="R26" s="163"/>
    </row>
    <row r="27" spans="1:18" x14ac:dyDescent="0.45">
      <c r="D27" s="157"/>
    </row>
    <row r="28" spans="1:18" x14ac:dyDescent="0.45">
      <c r="D28" s="157"/>
      <c r="G28" s="188"/>
    </row>
    <row r="29" spans="1:18" x14ac:dyDescent="0.45">
      <c r="D29" s="157"/>
    </row>
    <row r="30" spans="1:18" x14ac:dyDescent="0.45">
      <c r="D30" s="164"/>
    </row>
    <row r="31" spans="1:18" x14ac:dyDescent="0.45">
      <c r="D31" s="164"/>
    </row>
    <row r="33" spans="4:4" x14ac:dyDescent="0.45">
      <c r="D33" s="17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J3" sqref="J3:N17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4.85546875" style="104" customWidth="1"/>
    <col min="4" max="4" width="11.28515625" style="104" customWidth="1"/>
    <col min="5" max="5" width="12.28515625" style="104" customWidth="1"/>
    <col min="6" max="6" width="9" style="104" customWidth="1"/>
    <col min="7" max="7" width="12.28515625" style="104" customWidth="1"/>
    <col min="8" max="8" width="8.85546875" style="104" customWidth="1"/>
    <col min="9" max="9" width="9.140625" style="104"/>
    <col min="10" max="10" width="23" style="104" customWidth="1"/>
    <col min="11" max="11" width="15.85546875" style="104" customWidth="1"/>
    <col min="12" max="12" width="14.85546875" style="104" customWidth="1"/>
    <col min="13" max="13" width="16.140625" style="104" customWidth="1"/>
    <col min="14" max="14" width="23.7109375" style="104" customWidth="1"/>
    <col min="15" max="15" width="9.140625" style="104"/>
    <col min="16" max="16" width="12.28515625" style="104" customWidth="1"/>
    <col min="17" max="17" width="11.140625" style="104" customWidth="1"/>
    <col min="18" max="16384" width="9.140625" style="104"/>
  </cols>
  <sheetData>
    <row r="1" spans="1:16" x14ac:dyDescent="0.45">
      <c r="A1" s="470" t="s">
        <v>161</v>
      </c>
      <c r="B1" s="470"/>
      <c r="C1" s="470"/>
      <c r="D1" s="470"/>
      <c r="E1" s="470"/>
      <c r="F1" s="470"/>
      <c r="G1" s="470"/>
      <c r="H1" s="103" t="s">
        <v>65</v>
      </c>
    </row>
    <row r="2" spans="1:16" x14ac:dyDescent="0.45">
      <c r="A2" s="470" t="s">
        <v>800</v>
      </c>
      <c r="B2" s="470"/>
      <c r="C2" s="470"/>
      <c r="D2" s="470"/>
      <c r="E2" s="470"/>
      <c r="F2" s="470"/>
      <c r="G2" s="470"/>
      <c r="H2" s="470"/>
    </row>
    <row r="3" spans="1:16" ht="21.75" x14ac:dyDescent="0.5">
      <c r="A3" s="103" t="s">
        <v>20</v>
      </c>
      <c r="B3" s="103"/>
      <c r="C3" s="103"/>
      <c r="D3" s="103"/>
      <c r="E3" s="103"/>
      <c r="F3" s="103"/>
      <c r="G3" s="103" t="s">
        <v>5</v>
      </c>
      <c r="H3" s="103" t="s">
        <v>40</v>
      </c>
      <c r="J3" s="163"/>
      <c r="K3" s="475"/>
      <c r="L3" s="475"/>
      <c r="M3" s="163"/>
      <c r="N3" s="163"/>
    </row>
    <row r="4" spans="1:16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108" t="s">
        <v>32</v>
      </c>
      <c r="G4" s="109" t="s">
        <v>2</v>
      </c>
      <c r="H4" s="107" t="s">
        <v>3</v>
      </c>
      <c r="J4" s="163"/>
      <c r="K4" s="163"/>
      <c r="L4" s="163"/>
      <c r="M4" s="163"/>
      <c r="N4" s="163"/>
    </row>
    <row r="5" spans="1:16" ht="28.5" customHeight="1" x14ac:dyDescent="0.45">
      <c r="A5" s="110"/>
      <c r="B5" s="110"/>
      <c r="C5" s="111"/>
      <c r="D5" s="112" t="s">
        <v>0</v>
      </c>
      <c r="E5" s="112"/>
      <c r="F5" s="112" t="s">
        <v>31</v>
      </c>
      <c r="G5" s="113"/>
      <c r="H5" s="114" t="s">
        <v>23</v>
      </c>
      <c r="I5" s="473" t="s">
        <v>8</v>
      </c>
      <c r="J5" s="471"/>
      <c r="K5" s="471"/>
      <c r="L5" s="471"/>
      <c r="M5" s="471"/>
      <c r="N5" s="471"/>
    </row>
    <row r="6" spans="1:16" x14ac:dyDescent="0.45">
      <c r="A6" s="115" t="s">
        <v>162</v>
      </c>
      <c r="B6" s="116" t="s">
        <v>165</v>
      </c>
      <c r="C6" s="100" t="s">
        <v>164</v>
      </c>
      <c r="D6" s="161">
        <v>2268000</v>
      </c>
      <c r="E6" s="119"/>
      <c r="F6" s="119"/>
      <c r="G6" s="160">
        <f>D6</f>
        <v>2268000</v>
      </c>
      <c r="H6" s="120" t="s">
        <v>118</v>
      </c>
      <c r="I6" s="474"/>
      <c r="J6" s="163"/>
      <c r="K6" s="163"/>
      <c r="L6" s="163"/>
      <c r="M6" s="163"/>
      <c r="N6" s="163"/>
      <c r="P6" s="162"/>
    </row>
    <row r="7" spans="1:16" x14ac:dyDescent="0.45">
      <c r="A7" s="158"/>
      <c r="B7" s="116"/>
      <c r="C7" s="100" t="s">
        <v>119</v>
      </c>
      <c r="D7" s="161"/>
      <c r="E7" s="159"/>
      <c r="F7" s="117"/>
      <c r="G7" s="160">
        <f>D7</f>
        <v>0</v>
      </c>
      <c r="H7" s="155" t="s">
        <v>167</v>
      </c>
      <c r="I7" s="474"/>
      <c r="J7" s="163"/>
      <c r="K7" s="171"/>
      <c r="L7" s="171"/>
      <c r="M7" s="171"/>
      <c r="N7" s="163"/>
      <c r="P7" s="162"/>
    </row>
    <row r="8" spans="1:16" x14ac:dyDescent="0.45">
      <c r="A8" s="158" t="s">
        <v>325</v>
      </c>
      <c r="B8" s="116" t="s">
        <v>326</v>
      </c>
      <c r="C8" s="62" t="s">
        <v>329</v>
      </c>
      <c r="D8" s="161"/>
      <c r="E8" s="200">
        <v>1134000</v>
      </c>
      <c r="F8" s="117"/>
      <c r="G8" s="173">
        <f>G6-E8</f>
        <v>1134000</v>
      </c>
      <c r="H8" s="120"/>
      <c r="J8" s="163"/>
      <c r="K8" s="163"/>
      <c r="L8" s="163"/>
      <c r="M8" s="163"/>
      <c r="N8" s="163"/>
      <c r="P8" s="162"/>
    </row>
    <row r="9" spans="1:16" x14ac:dyDescent="0.45">
      <c r="A9" s="158" t="s">
        <v>552</v>
      </c>
      <c r="B9" s="123" t="s">
        <v>677</v>
      </c>
      <c r="C9" s="62" t="s">
        <v>676</v>
      </c>
      <c r="D9" s="159"/>
      <c r="E9" s="312">
        <v>567000</v>
      </c>
      <c r="F9" s="117"/>
      <c r="G9" s="173">
        <f>G8-E9</f>
        <v>567000</v>
      </c>
      <c r="H9" s="174"/>
      <c r="J9" s="163"/>
      <c r="K9" s="163"/>
      <c r="L9" s="163"/>
      <c r="M9" s="163"/>
      <c r="N9" s="163"/>
      <c r="P9" s="162"/>
    </row>
    <row r="10" spans="1:16" ht="21.75" x14ac:dyDescent="0.5">
      <c r="A10" s="115" t="s">
        <v>716</v>
      </c>
      <c r="B10" s="123" t="s">
        <v>952</v>
      </c>
      <c r="C10" s="62" t="s">
        <v>953</v>
      </c>
      <c r="D10" s="159"/>
      <c r="E10" s="312">
        <v>567000</v>
      </c>
      <c r="F10" s="117"/>
      <c r="G10" s="8">
        <f>G9-E10</f>
        <v>0</v>
      </c>
      <c r="H10" s="174"/>
      <c r="J10" s="163"/>
      <c r="K10" s="163"/>
      <c r="L10" s="163"/>
      <c r="M10" s="163"/>
      <c r="N10" s="163"/>
      <c r="P10" s="162"/>
    </row>
    <row r="11" spans="1:16" x14ac:dyDescent="0.45">
      <c r="A11" s="115"/>
      <c r="B11" s="123"/>
      <c r="C11" s="62"/>
      <c r="D11" s="159"/>
      <c r="E11" s="312"/>
      <c r="F11" s="117"/>
      <c r="G11" s="173"/>
      <c r="H11" s="174"/>
      <c r="J11" s="163"/>
      <c r="K11" s="163"/>
      <c r="L11" s="163"/>
      <c r="M11" s="163"/>
      <c r="N11" s="163"/>
      <c r="P11" s="162"/>
    </row>
    <row r="12" spans="1:16" x14ac:dyDescent="0.45">
      <c r="A12" s="115"/>
      <c r="B12" s="123"/>
      <c r="C12" s="62"/>
      <c r="D12" s="159"/>
      <c r="E12" s="312"/>
      <c r="F12" s="117"/>
      <c r="G12" s="173"/>
      <c r="H12" s="174"/>
      <c r="J12" s="163"/>
      <c r="K12" s="163"/>
      <c r="L12" s="163"/>
      <c r="M12" s="163"/>
      <c r="N12" s="163"/>
      <c r="P12" s="162"/>
    </row>
    <row r="13" spans="1:16" x14ac:dyDescent="0.45">
      <c r="A13" s="115"/>
      <c r="B13" s="123"/>
      <c r="C13" s="62"/>
      <c r="D13" s="159"/>
      <c r="E13" s="313"/>
      <c r="F13" s="117"/>
      <c r="G13" s="173"/>
      <c r="H13" s="174"/>
      <c r="J13" s="164"/>
      <c r="K13" s="164"/>
      <c r="L13" s="171"/>
      <c r="M13" s="163"/>
      <c r="N13" s="163"/>
      <c r="P13" s="162"/>
    </row>
    <row r="14" spans="1:16" x14ac:dyDescent="0.45">
      <c r="A14" s="115"/>
      <c r="B14" s="123"/>
      <c r="C14" s="62"/>
      <c r="D14" s="161"/>
      <c r="E14" s="313"/>
      <c r="F14" s="117"/>
      <c r="G14" s="173"/>
      <c r="H14" s="174"/>
      <c r="J14" s="164"/>
      <c r="K14" s="164"/>
      <c r="L14" s="171"/>
      <c r="M14" s="163"/>
      <c r="N14" s="163"/>
      <c r="P14" s="162"/>
    </row>
    <row r="15" spans="1:16" x14ac:dyDescent="0.45">
      <c r="A15" s="115" t="s">
        <v>166</v>
      </c>
      <c r="B15" s="116" t="s">
        <v>163</v>
      </c>
      <c r="C15" s="100" t="s">
        <v>168</v>
      </c>
      <c r="D15" s="161">
        <v>1606500</v>
      </c>
      <c r="E15" s="119"/>
      <c r="F15" s="119"/>
      <c r="G15" s="160">
        <f>D15</f>
        <v>1606500</v>
      </c>
      <c r="H15" s="120" t="s">
        <v>118</v>
      </c>
      <c r="J15" s="164"/>
      <c r="K15" s="164"/>
      <c r="L15" s="171"/>
      <c r="M15" s="163"/>
      <c r="N15" s="163"/>
      <c r="P15" s="162"/>
    </row>
    <row r="16" spans="1:16" x14ac:dyDescent="0.45">
      <c r="A16" s="158"/>
      <c r="B16" s="116"/>
      <c r="C16" s="100" t="s">
        <v>708</v>
      </c>
      <c r="D16" s="161"/>
      <c r="E16" s="159"/>
      <c r="F16" s="117"/>
      <c r="G16" s="160">
        <f>D16</f>
        <v>0</v>
      </c>
      <c r="H16" s="155"/>
      <c r="J16" s="164"/>
      <c r="K16" s="164"/>
      <c r="L16" s="171"/>
      <c r="M16" s="163"/>
      <c r="N16" s="163"/>
      <c r="P16" s="162"/>
    </row>
    <row r="17" spans="1:18" x14ac:dyDescent="0.45">
      <c r="A17" s="115" t="s">
        <v>534</v>
      </c>
      <c r="B17" s="123" t="s">
        <v>536</v>
      </c>
      <c r="C17" s="62" t="s">
        <v>537</v>
      </c>
      <c r="D17" s="161"/>
      <c r="E17" s="313">
        <v>519750</v>
      </c>
      <c r="F17" s="117"/>
      <c r="G17" s="173">
        <f>G15-E17</f>
        <v>1086750</v>
      </c>
      <c r="H17" s="174"/>
      <c r="J17" s="163"/>
      <c r="K17" s="163"/>
      <c r="L17" s="163"/>
      <c r="M17" s="163"/>
      <c r="N17" s="163"/>
      <c r="P17" s="162"/>
    </row>
    <row r="18" spans="1:18" x14ac:dyDescent="0.45">
      <c r="A18" s="158" t="s">
        <v>552</v>
      </c>
      <c r="B18" s="123" t="s">
        <v>686</v>
      </c>
      <c r="C18" s="62" t="s">
        <v>707</v>
      </c>
      <c r="D18" s="161"/>
      <c r="E18" s="313">
        <v>252000</v>
      </c>
      <c r="F18" s="117"/>
      <c r="G18" s="173">
        <f>G17-E18</f>
        <v>834750</v>
      </c>
      <c r="H18" s="174"/>
      <c r="P18" s="162"/>
    </row>
    <row r="19" spans="1:18" x14ac:dyDescent="0.45">
      <c r="A19" s="115" t="s">
        <v>716</v>
      </c>
      <c r="B19" s="123" t="s">
        <v>969</v>
      </c>
      <c r="C19" s="62" t="s">
        <v>968</v>
      </c>
      <c r="D19" s="159"/>
      <c r="E19" s="313">
        <v>241330.7</v>
      </c>
      <c r="F19" s="117"/>
      <c r="G19" s="173">
        <f>G18-E19</f>
        <v>593419.30000000005</v>
      </c>
      <c r="H19" s="174"/>
      <c r="P19" s="162"/>
    </row>
    <row r="20" spans="1:18" x14ac:dyDescent="0.45">
      <c r="A20" s="115"/>
      <c r="B20" s="123"/>
      <c r="C20" s="62"/>
      <c r="D20" s="159"/>
      <c r="E20" s="313"/>
      <c r="F20" s="117"/>
      <c r="G20" s="173"/>
      <c r="H20" s="155"/>
      <c r="P20" s="162"/>
    </row>
    <row r="21" spans="1:18" x14ac:dyDescent="0.45">
      <c r="A21" s="115"/>
      <c r="B21" s="116"/>
      <c r="C21" s="100"/>
      <c r="D21" s="434"/>
      <c r="E21" s="313"/>
      <c r="F21" s="117"/>
      <c r="G21" s="173"/>
      <c r="H21" s="155"/>
      <c r="P21" s="162"/>
    </row>
    <row r="22" spans="1:18" x14ac:dyDescent="0.45">
      <c r="A22" s="115"/>
      <c r="B22" s="123"/>
      <c r="C22" s="102"/>
      <c r="D22" s="159"/>
      <c r="E22" s="117"/>
      <c r="F22" s="117"/>
      <c r="G22" s="173"/>
      <c r="H22" s="120"/>
      <c r="P22" s="162"/>
    </row>
    <row r="23" spans="1:18" x14ac:dyDescent="0.45">
      <c r="A23" s="277"/>
      <c r="B23" s="256"/>
      <c r="C23" s="138"/>
      <c r="D23" s="166"/>
      <c r="E23" s="166"/>
      <c r="F23" s="166"/>
      <c r="G23" s="167"/>
      <c r="H23" s="174"/>
      <c r="J23" s="163"/>
      <c r="K23" s="163"/>
      <c r="L23" s="163"/>
      <c r="M23" s="163"/>
      <c r="N23" s="164"/>
      <c r="O23" s="163"/>
      <c r="P23" s="165"/>
      <c r="Q23" s="163"/>
      <c r="R23" s="163"/>
    </row>
    <row r="24" spans="1:18" ht="20.25" thickBot="1" x14ac:dyDescent="0.5">
      <c r="A24" s="115"/>
      <c r="B24" s="168"/>
      <c r="C24" s="156" t="s">
        <v>24</v>
      </c>
      <c r="D24" s="228">
        <f>SUM(D6:D23)</f>
        <v>3874500</v>
      </c>
      <c r="E24" s="196">
        <f>SUM(E6:E23)</f>
        <v>3281080.7</v>
      </c>
      <c r="F24" s="273">
        <f>SUM(F6:F23)</f>
        <v>0</v>
      </c>
      <c r="G24" s="169">
        <f>D24-E24-F24</f>
        <v>593419.29999999981</v>
      </c>
      <c r="H24" s="120"/>
      <c r="J24" s="301" t="e">
        <f>J23-#REF!</f>
        <v>#REF!</v>
      </c>
      <c r="K24" s="163"/>
      <c r="L24" s="163"/>
      <c r="M24" s="163"/>
      <c r="N24" s="164"/>
      <c r="O24" s="163"/>
      <c r="P24" s="165"/>
      <c r="Q24" s="163"/>
      <c r="R24" s="163"/>
    </row>
    <row r="25" spans="1:18" ht="20.25" thickTop="1" x14ac:dyDescent="0.45">
      <c r="B25" s="170"/>
      <c r="J25" s="163"/>
      <c r="K25" s="164"/>
      <c r="L25" s="163"/>
      <c r="M25" s="163"/>
      <c r="N25" s="164"/>
      <c r="O25" s="163"/>
      <c r="P25" s="165"/>
      <c r="Q25" s="163"/>
      <c r="R25" s="163"/>
    </row>
    <row r="26" spans="1:18" x14ac:dyDescent="0.45">
      <c r="J26" s="163"/>
      <c r="K26" s="163"/>
      <c r="L26" s="163"/>
      <c r="M26" s="163"/>
      <c r="N26" s="171"/>
      <c r="O26" s="163"/>
      <c r="P26" s="163"/>
      <c r="Q26" s="163"/>
      <c r="R26" s="163"/>
    </row>
    <row r="27" spans="1:18" x14ac:dyDescent="0.45">
      <c r="G27" s="157"/>
      <c r="J27" s="163"/>
      <c r="K27" s="163"/>
      <c r="L27" s="163"/>
      <c r="M27" s="163"/>
      <c r="N27" s="163"/>
      <c r="O27" s="163"/>
      <c r="P27" s="163"/>
      <c r="Q27" s="163"/>
      <c r="R27" s="163"/>
    </row>
    <row r="28" spans="1:18" x14ac:dyDescent="0.45">
      <c r="D28" s="157"/>
    </row>
    <row r="29" spans="1:18" x14ac:dyDescent="0.45">
      <c r="D29" s="157"/>
      <c r="G29" s="188"/>
    </row>
    <row r="30" spans="1:18" x14ac:dyDescent="0.45">
      <c r="D30" s="157"/>
    </row>
    <row r="31" spans="1:18" x14ac:dyDescent="0.45">
      <c r="D31" s="164"/>
    </row>
    <row r="32" spans="1:18" x14ac:dyDescent="0.45">
      <c r="D32" s="164"/>
    </row>
    <row r="34" spans="4:4" x14ac:dyDescent="0.45">
      <c r="D34" s="17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J3" sqref="J3:N17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3.85546875" style="104" customWidth="1"/>
    <col min="4" max="4" width="11.28515625" style="104" customWidth="1"/>
    <col min="5" max="5" width="12.28515625" style="104" customWidth="1"/>
    <col min="6" max="6" width="9" style="104" customWidth="1"/>
    <col min="7" max="7" width="12.28515625" style="104" customWidth="1"/>
    <col min="8" max="8" width="8.85546875" style="104" customWidth="1"/>
    <col min="9" max="9" width="9.140625" style="104"/>
    <col min="10" max="10" width="23" style="104" customWidth="1"/>
    <col min="11" max="11" width="15.85546875" style="104" customWidth="1"/>
    <col min="12" max="12" width="14.85546875" style="104" customWidth="1"/>
    <col min="13" max="13" width="16.140625" style="104" customWidth="1"/>
    <col min="14" max="14" width="23.7109375" style="104" customWidth="1"/>
    <col min="15" max="15" width="9.140625" style="104"/>
    <col min="16" max="16" width="12.28515625" style="104" customWidth="1"/>
    <col min="17" max="17" width="11.140625" style="104" customWidth="1"/>
    <col min="18" max="16384" width="9.140625" style="104"/>
  </cols>
  <sheetData>
    <row r="1" spans="1:16" x14ac:dyDescent="0.45">
      <c r="A1" s="470" t="s">
        <v>161</v>
      </c>
      <c r="B1" s="470"/>
      <c r="C1" s="470"/>
      <c r="D1" s="470"/>
      <c r="E1" s="470"/>
      <c r="F1" s="470"/>
      <c r="G1" s="470"/>
      <c r="H1" s="103" t="s">
        <v>176</v>
      </c>
    </row>
    <row r="2" spans="1:16" x14ac:dyDescent="0.45">
      <c r="A2" s="470" t="s">
        <v>800</v>
      </c>
      <c r="B2" s="470"/>
      <c r="C2" s="470"/>
      <c r="D2" s="470"/>
      <c r="E2" s="470"/>
      <c r="F2" s="470"/>
      <c r="G2" s="470"/>
      <c r="H2" s="470"/>
    </row>
    <row r="3" spans="1:16" ht="21.75" x14ac:dyDescent="0.5">
      <c r="A3" s="103" t="s">
        <v>20</v>
      </c>
      <c r="B3" s="103"/>
      <c r="C3" s="103"/>
      <c r="D3" s="103"/>
      <c r="E3" s="103"/>
      <c r="F3" s="103"/>
      <c r="G3" s="103" t="s">
        <v>5</v>
      </c>
      <c r="H3" s="103" t="s">
        <v>40</v>
      </c>
      <c r="J3" s="163"/>
      <c r="K3" s="475"/>
      <c r="L3" s="475"/>
      <c r="M3" s="163"/>
      <c r="N3" s="163"/>
    </row>
    <row r="4" spans="1:16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108" t="s">
        <v>32</v>
      </c>
      <c r="G4" s="109" t="s">
        <v>2</v>
      </c>
      <c r="H4" s="107" t="s">
        <v>3</v>
      </c>
      <c r="J4" s="163"/>
      <c r="K4" s="163"/>
      <c r="L4" s="163"/>
      <c r="M4" s="163"/>
      <c r="N4" s="163"/>
    </row>
    <row r="5" spans="1:16" ht="28.5" customHeight="1" x14ac:dyDescent="0.45">
      <c r="A5" s="110"/>
      <c r="B5" s="110"/>
      <c r="C5" s="111"/>
      <c r="D5" s="112" t="s">
        <v>0</v>
      </c>
      <c r="E5" s="112"/>
      <c r="F5" s="112" t="s">
        <v>31</v>
      </c>
      <c r="G5" s="113"/>
      <c r="H5" s="114" t="s">
        <v>23</v>
      </c>
      <c r="I5" s="473" t="s">
        <v>8</v>
      </c>
      <c r="J5" s="471"/>
      <c r="K5" s="471"/>
      <c r="L5" s="471"/>
      <c r="M5" s="471"/>
      <c r="N5" s="471"/>
    </row>
    <row r="6" spans="1:16" x14ac:dyDescent="0.45">
      <c r="A6" s="115" t="s">
        <v>177</v>
      </c>
      <c r="B6" s="116" t="s">
        <v>178</v>
      </c>
      <c r="C6" s="100" t="s">
        <v>179</v>
      </c>
      <c r="D6" s="161">
        <v>1197000</v>
      </c>
      <c r="E6" s="119"/>
      <c r="F6" s="119"/>
      <c r="G6" s="160">
        <f>D6</f>
        <v>1197000</v>
      </c>
      <c r="H6" s="120" t="s">
        <v>118</v>
      </c>
      <c r="I6" s="474"/>
      <c r="J6" s="163"/>
      <c r="K6" s="163"/>
      <c r="L6" s="163"/>
      <c r="M6" s="163"/>
      <c r="N6" s="163"/>
      <c r="P6" s="162"/>
    </row>
    <row r="7" spans="1:16" x14ac:dyDescent="0.45">
      <c r="A7" s="158"/>
      <c r="B7" s="116"/>
      <c r="C7" s="100" t="s">
        <v>119</v>
      </c>
      <c r="D7" s="161"/>
      <c r="E7" s="159"/>
      <c r="F7" s="117"/>
      <c r="G7" s="160">
        <f>D7</f>
        <v>0</v>
      </c>
      <c r="H7" s="155" t="s">
        <v>180</v>
      </c>
      <c r="I7" s="474"/>
      <c r="J7" s="163"/>
      <c r="K7" s="171"/>
      <c r="L7" s="171"/>
      <c r="M7" s="171"/>
      <c r="N7" s="163"/>
      <c r="P7" s="162"/>
    </row>
    <row r="8" spans="1:16" x14ac:dyDescent="0.45">
      <c r="A8" s="158" t="s">
        <v>293</v>
      </c>
      <c r="B8" s="116" t="s">
        <v>295</v>
      </c>
      <c r="C8" s="62" t="s">
        <v>324</v>
      </c>
      <c r="D8" s="161"/>
      <c r="E8" s="200">
        <v>472500</v>
      </c>
      <c r="F8" s="117"/>
      <c r="G8" s="173">
        <f>G6-E8</f>
        <v>724500</v>
      </c>
      <c r="H8" s="120"/>
      <c r="J8" s="163"/>
      <c r="K8" s="163"/>
      <c r="L8" s="163"/>
      <c r="M8" s="163"/>
      <c r="N8" s="163"/>
      <c r="P8" s="162"/>
    </row>
    <row r="9" spans="1:16" x14ac:dyDescent="0.45">
      <c r="A9" s="115" t="s">
        <v>552</v>
      </c>
      <c r="B9" s="116" t="s">
        <v>682</v>
      </c>
      <c r="C9" s="62" t="s">
        <v>683</v>
      </c>
      <c r="D9" s="159"/>
      <c r="E9" s="312">
        <v>236250</v>
      </c>
      <c r="F9" s="117"/>
      <c r="G9" s="173">
        <f>G8-E9</f>
        <v>488250</v>
      </c>
      <c r="H9" s="174"/>
      <c r="J9" s="163"/>
      <c r="K9" s="163"/>
      <c r="L9" s="163"/>
      <c r="M9" s="163"/>
      <c r="N9" s="163"/>
      <c r="P9" s="162"/>
    </row>
    <row r="10" spans="1:16" x14ac:dyDescent="0.45">
      <c r="A10" s="115" t="s">
        <v>855</v>
      </c>
      <c r="B10" s="123" t="s">
        <v>854</v>
      </c>
      <c r="C10" s="102" t="s">
        <v>856</v>
      </c>
      <c r="D10" s="159"/>
      <c r="E10" s="312">
        <v>4354.8</v>
      </c>
      <c r="F10" s="117"/>
      <c r="G10" s="173">
        <f>G9-E10</f>
        <v>483895.2</v>
      </c>
      <c r="H10" s="174"/>
      <c r="J10" s="163"/>
      <c r="K10" s="163"/>
      <c r="L10" s="163"/>
      <c r="M10" s="163"/>
      <c r="N10" s="163"/>
      <c r="P10" s="162"/>
    </row>
    <row r="11" spans="1:16" x14ac:dyDescent="0.45">
      <c r="A11" s="115" t="s">
        <v>716</v>
      </c>
      <c r="B11" s="123" t="s">
        <v>955</v>
      </c>
      <c r="C11" s="62" t="s">
        <v>954</v>
      </c>
      <c r="D11" s="159"/>
      <c r="E11" s="312">
        <v>9450</v>
      </c>
      <c r="F11" s="117"/>
      <c r="G11" s="173">
        <f t="shared" ref="G11:G12" si="0">G10-E11</f>
        <v>474445.2</v>
      </c>
      <c r="H11" s="174"/>
      <c r="J11" s="163"/>
      <c r="K11" s="163"/>
      <c r="L11" s="163"/>
      <c r="M11" s="163"/>
      <c r="N11" s="163"/>
      <c r="P11" s="162"/>
    </row>
    <row r="12" spans="1:16" x14ac:dyDescent="0.45">
      <c r="A12" s="115"/>
      <c r="B12" s="123" t="s">
        <v>962</v>
      </c>
      <c r="C12" s="62" t="s">
        <v>961</v>
      </c>
      <c r="D12" s="159"/>
      <c r="E12" s="312">
        <v>226800</v>
      </c>
      <c r="F12" s="117"/>
      <c r="G12" s="173">
        <f t="shared" si="0"/>
        <v>247645.2</v>
      </c>
      <c r="H12" s="174"/>
      <c r="J12" s="163"/>
      <c r="K12" s="163"/>
      <c r="L12" s="163"/>
      <c r="M12" s="163"/>
      <c r="N12" s="163"/>
      <c r="P12" s="162"/>
    </row>
    <row r="13" spans="1:16" x14ac:dyDescent="0.45">
      <c r="A13" s="115"/>
      <c r="B13" s="123"/>
      <c r="C13" s="62"/>
      <c r="D13" s="159"/>
      <c r="E13" s="313"/>
      <c r="F13" s="117"/>
      <c r="G13" s="173"/>
      <c r="H13" s="174"/>
      <c r="J13" s="164"/>
      <c r="K13" s="164"/>
      <c r="L13" s="171"/>
      <c r="M13" s="163"/>
      <c r="N13" s="163"/>
      <c r="P13" s="162"/>
    </row>
    <row r="14" spans="1:16" x14ac:dyDescent="0.45">
      <c r="A14" s="115"/>
      <c r="B14" s="123"/>
      <c r="C14" s="62"/>
      <c r="D14" s="161"/>
      <c r="E14" s="313"/>
      <c r="F14" s="117"/>
      <c r="G14" s="173"/>
      <c r="H14" s="174"/>
      <c r="J14" s="164"/>
      <c r="K14" s="164"/>
      <c r="L14" s="171"/>
      <c r="M14" s="163"/>
      <c r="N14" s="163"/>
      <c r="P14" s="162"/>
    </row>
    <row r="15" spans="1:16" x14ac:dyDescent="0.45">
      <c r="A15" s="115"/>
      <c r="B15" s="116"/>
      <c r="C15" s="100"/>
      <c r="D15" s="161"/>
      <c r="E15" s="119"/>
      <c r="F15" s="119"/>
      <c r="G15" s="160"/>
      <c r="H15" s="120"/>
      <c r="J15" s="164"/>
      <c r="K15" s="164"/>
      <c r="L15" s="171"/>
      <c r="M15" s="163"/>
      <c r="N15" s="163"/>
      <c r="P15" s="162"/>
    </row>
    <row r="16" spans="1:16" x14ac:dyDescent="0.45">
      <c r="A16" s="158"/>
      <c r="B16" s="116"/>
      <c r="C16" s="100"/>
      <c r="D16" s="161"/>
      <c r="E16" s="159"/>
      <c r="F16" s="117"/>
      <c r="G16" s="160"/>
      <c r="H16" s="155"/>
      <c r="J16" s="164"/>
      <c r="K16" s="164"/>
      <c r="L16" s="171"/>
      <c r="M16" s="163"/>
      <c r="N16" s="163"/>
      <c r="P16" s="162"/>
    </row>
    <row r="17" spans="1:18" x14ac:dyDescent="0.45">
      <c r="A17" s="115"/>
      <c r="B17" s="123"/>
      <c r="C17" s="62"/>
      <c r="D17" s="161"/>
      <c r="E17" s="313"/>
      <c r="F17" s="117"/>
      <c r="G17" s="173"/>
      <c r="H17" s="174"/>
      <c r="J17" s="163"/>
      <c r="K17" s="163"/>
      <c r="L17" s="163"/>
      <c r="M17" s="163"/>
      <c r="N17" s="163"/>
      <c r="P17" s="162"/>
    </row>
    <row r="18" spans="1:18" x14ac:dyDescent="0.45">
      <c r="A18" s="115"/>
      <c r="B18" s="123"/>
      <c r="C18" s="62"/>
      <c r="D18" s="161"/>
      <c r="E18" s="313"/>
      <c r="F18" s="117"/>
      <c r="G18" s="173"/>
      <c r="H18" s="174"/>
      <c r="P18" s="162"/>
    </row>
    <row r="19" spans="1:18" x14ac:dyDescent="0.45">
      <c r="A19" s="115"/>
      <c r="B19" s="123"/>
      <c r="C19" s="62"/>
      <c r="D19" s="159"/>
      <c r="E19" s="313"/>
      <c r="F19" s="117"/>
      <c r="G19" s="173"/>
      <c r="H19" s="174"/>
      <c r="P19" s="162"/>
    </row>
    <row r="20" spans="1:18" x14ac:dyDescent="0.45">
      <c r="A20" s="115"/>
      <c r="B20" s="123"/>
      <c r="C20" s="62"/>
      <c r="D20" s="159"/>
      <c r="E20" s="313"/>
      <c r="F20" s="117"/>
      <c r="G20" s="173"/>
      <c r="H20" s="155"/>
      <c r="P20" s="162"/>
    </row>
    <row r="21" spans="1:18" x14ac:dyDescent="0.45">
      <c r="A21" s="158"/>
      <c r="B21" s="116"/>
      <c r="C21" s="296"/>
      <c r="D21" s="297"/>
      <c r="E21" s="313"/>
      <c r="F21" s="117"/>
      <c r="G21" s="173"/>
      <c r="H21" s="155"/>
      <c r="P21" s="162"/>
    </row>
    <row r="22" spans="1:18" x14ac:dyDescent="0.45">
      <c r="A22" s="115"/>
      <c r="B22" s="123"/>
      <c r="C22" s="102"/>
      <c r="D22" s="159"/>
      <c r="E22" s="117"/>
      <c r="F22" s="117"/>
      <c r="G22" s="173"/>
      <c r="H22" s="120"/>
      <c r="P22" s="162"/>
    </row>
    <row r="23" spans="1:18" x14ac:dyDescent="0.45">
      <c r="A23" s="277"/>
      <c r="B23" s="256"/>
      <c r="C23" s="138"/>
      <c r="D23" s="166"/>
      <c r="E23" s="166"/>
      <c r="F23" s="166"/>
      <c r="G23" s="167"/>
      <c r="H23" s="174"/>
      <c r="J23" s="163"/>
      <c r="K23" s="163"/>
      <c r="L23" s="163"/>
      <c r="M23" s="163"/>
      <c r="N23" s="164"/>
      <c r="O23" s="163"/>
      <c r="P23" s="165"/>
      <c r="Q23" s="163"/>
      <c r="R23" s="163"/>
    </row>
    <row r="24" spans="1:18" ht="20.25" thickBot="1" x14ac:dyDescent="0.5">
      <c r="A24" s="115"/>
      <c r="B24" s="168"/>
      <c r="C24" s="156" t="s">
        <v>24</v>
      </c>
      <c r="D24" s="228">
        <f>SUM(D6:D23)</f>
        <v>1197000</v>
      </c>
      <c r="E24" s="196">
        <f>SUM(E6:E23)</f>
        <v>949354.8</v>
      </c>
      <c r="F24" s="273">
        <f>SUM(F6:F23)</f>
        <v>0</v>
      </c>
      <c r="G24" s="169">
        <f>D24-E24-F24</f>
        <v>247645.19999999995</v>
      </c>
      <c r="H24" s="120"/>
      <c r="J24" s="301" t="e">
        <f>J23-#REF!</f>
        <v>#REF!</v>
      </c>
      <c r="K24" s="163"/>
      <c r="L24" s="163"/>
      <c r="M24" s="163"/>
      <c r="N24" s="164"/>
      <c r="O24" s="163"/>
      <c r="P24" s="165"/>
      <c r="Q24" s="163"/>
      <c r="R24" s="163"/>
    </row>
    <row r="25" spans="1:18" ht="20.25" thickTop="1" x14ac:dyDescent="0.45">
      <c r="B25" s="170"/>
      <c r="J25" s="163"/>
      <c r="K25" s="164"/>
      <c r="L25" s="163"/>
      <c r="M25" s="163"/>
      <c r="N25" s="164"/>
      <c r="O25" s="163"/>
      <c r="P25" s="165"/>
      <c r="Q25" s="163"/>
      <c r="R25" s="163"/>
    </row>
    <row r="26" spans="1:18" x14ac:dyDescent="0.45">
      <c r="J26" s="163"/>
      <c r="K26" s="163"/>
      <c r="L26" s="163"/>
      <c r="M26" s="163"/>
      <c r="N26" s="171"/>
      <c r="O26" s="163"/>
      <c r="P26" s="163"/>
      <c r="Q26" s="163"/>
      <c r="R26" s="163"/>
    </row>
    <row r="27" spans="1:18" x14ac:dyDescent="0.45">
      <c r="G27" s="157"/>
      <c r="J27" s="163"/>
      <c r="K27" s="163"/>
      <c r="L27" s="163"/>
      <c r="M27" s="163"/>
      <c r="N27" s="163"/>
      <c r="O27" s="163"/>
      <c r="P27" s="163"/>
      <c r="Q27" s="163"/>
      <c r="R27" s="163"/>
    </row>
    <row r="28" spans="1:18" x14ac:dyDescent="0.45">
      <c r="D28" s="157"/>
    </row>
    <row r="29" spans="1:18" x14ac:dyDescent="0.45">
      <c r="D29" s="157"/>
      <c r="G29" s="188"/>
    </row>
    <row r="30" spans="1:18" x14ac:dyDescent="0.45">
      <c r="D30" s="157"/>
    </row>
    <row r="31" spans="1:18" x14ac:dyDescent="0.45">
      <c r="D31" s="164"/>
    </row>
    <row r="32" spans="1:18" x14ac:dyDescent="0.45">
      <c r="D32" s="164"/>
    </row>
    <row r="34" spans="4:4" x14ac:dyDescent="0.45">
      <c r="D34" s="17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J3" sqref="J3:N18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3.85546875" style="104" customWidth="1"/>
    <col min="4" max="4" width="11.28515625" style="104" customWidth="1"/>
    <col min="5" max="5" width="12.28515625" style="104" customWidth="1"/>
    <col min="6" max="6" width="9" style="104" customWidth="1"/>
    <col min="7" max="7" width="12.28515625" style="104" customWidth="1"/>
    <col min="8" max="8" width="8.85546875" style="104" customWidth="1"/>
    <col min="9" max="9" width="9.140625" style="104"/>
    <col min="10" max="10" width="23" style="104" customWidth="1"/>
    <col min="11" max="11" width="15.85546875" style="104" customWidth="1"/>
    <col min="12" max="12" width="14.85546875" style="104" customWidth="1"/>
    <col min="13" max="13" width="16.140625" style="104" customWidth="1"/>
    <col min="14" max="14" width="23.7109375" style="104" customWidth="1"/>
    <col min="15" max="15" width="9.140625" style="104"/>
    <col min="16" max="16" width="12.28515625" style="104" customWidth="1"/>
    <col min="17" max="17" width="11.140625" style="104" customWidth="1"/>
    <col min="18" max="16384" width="9.140625" style="104"/>
  </cols>
  <sheetData>
    <row r="1" spans="1:16" x14ac:dyDescent="0.45">
      <c r="A1" s="470" t="s">
        <v>161</v>
      </c>
      <c r="B1" s="470"/>
      <c r="C1" s="470"/>
      <c r="D1" s="470"/>
      <c r="E1" s="470"/>
      <c r="F1" s="470"/>
      <c r="G1" s="470"/>
      <c r="H1" s="103" t="s">
        <v>768</v>
      </c>
    </row>
    <row r="2" spans="1:16" x14ac:dyDescent="0.45">
      <c r="A2" s="470" t="s">
        <v>800</v>
      </c>
      <c r="B2" s="470"/>
      <c r="C2" s="470"/>
      <c r="D2" s="470"/>
      <c r="E2" s="470"/>
      <c r="F2" s="470"/>
      <c r="G2" s="470"/>
      <c r="H2" s="470"/>
    </row>
    <row r="3" spans="1:16" ht="21.75" x14ac:dyDescent="0.5">
      <c r="A3" s="103" t="s">
        <v>20</v>
      </c>
      <c r="B3" s="103"/>
      <c r="C3" s="103"/>
      <c r="D3" s="103"/>
      <c r="E3" s="103"/>
      <c r="F3" s="103"/>
      <c r="G3" s="103" t="s">
        <v>5</v>
      </c>
      <c r="H3" s="103" t="s">
        <v>40</v>
      </c>
      <c r="J3" s="163"/>
      <c r="K3" s="475"/>
      <c r="L3" s="475"/>
      <c r="M3" s="163"/>
      <c r="N3" s="163"/>
    </row>
    <row r="4" spans="1:16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108" t="s">
        <v>32</v>
      </c>
      <c r="G4" s="109" t="s">
        <v>2</v>
      </c>
      <c r="H4" s="107" t="s">
        <v>3</v>
      </c>
      <c r="J4" s="163"/>
      <c r="K4" s="163"/>
      <c r="L4" s="163"/>
      <c r="M4" s="163"/>
      <c r="N4" s="163"/>
    </row>
    <row r="5" spans="1:16" ht="28.5" customHeight="1" x14ac:dyDescent="0.45">
      <c r="A5" s="110"/>
      <c r="B5" s="110"/>
      <c r="C5" s="111"/>
      <c r="D5" s="112" t="s">
        <v>0</v>
      </c>
      <c r="E5" s="112"/>
      <c r="F5" s="112" t="s">
        <v>31</v>
      </c>
      <c r="G5" s="113"/>
      <c r="H5" s="114" t="s">
        <v>23</v>
      </c>
      <c r="I5" s="473" t="s">
        <v>8</v>
      </c>
      <c r="J5" s="471"/>
      <c r="K5" s="471"/>
      <c r="L5" s="471"/>
      <c r="M5" s="471"/>
      <c r="N5" s="471"/>
    </row>
    <row r="6" spans="1:16" x14ac:dyDescent="0.45">
      <c r="A6" s="115" t="s">
        <v>770</v>
      </c>
      <c r="B6" s="116" t="s">
        <v>771</v>
      </c>
      <c r="C6" s="100" t="s">
        <v>772</v>
      </c>
      <c r="D6" s="161">
        <v>918000</v>
      </c>
      <c r="E6" s="119"/>
      <c r="F6" s="119"/>
      <c r="G6" s="160">
        <f>D6</f>
        <v>918000</v>
      </c>
      <c r="H6" s="120" t="s">
        <v>362</v>
      </c>
      <c r="I6" s="474"/>
      <c r="J6" s="163"/>
      <c r="K6" s="163"/>
      <c r="L6" s="163"/>
      <c r="M6" s="163"/>
      <c r="N6" s="163"/>
      <c r="P6" s="162"/>
    </row>
    <row r="7" spans="1:16" x14ac:dyDescent="0.45">
      <c r="A7" s="158"/>
      <c r="B7" s="116"/>
      <c r="C7" s="100" t="s">
        <v>773</v>
      </c>
      <c r="D7" s="161"/>
      <c r="E7" s="159"/>
      <c r="F7" s="117"/>
      <c r="G7" s="160">
        <f>D7</f>
        <v>0</v>
      </c>
      <c r="H7" s="155" t="s">
        <v>769</v>
      </c>
      <c r="I7" s="474"/>
      <c r="J7" s="163"/>
      <c r="K7" s="171"/>
      <c r="L7" s="171"/>
      <c r="M7" s="171"/>
      <c r="N7" s="163"/>
      <c r="P7" s="162"/>
    </row>
    <row r="8" spans="1:16" x14ac:dyDescent="0.45">
      <c r="A8" s="158"/>
      <c r="B8" s="116"/>
      <c r="C8" s="62"/>
      <c r="D8" s="161"/>
      <c r="E8" s="200"/>
      <c r="F8" s="117"/>
      <c r="G8" s="173"/>
      <c r="H8" s="120"/>
      <c r="J8" s="163"/>
      <c r="K8" s="163"/>
      <c r="L8" s="163"/>
      <c r="M8" s="163"/>
      <c r="N8" s="163"/>
      <c r="P8" s="162"/>
    </row>
    <row r="9" spans="1:16" x14ac:dyDescent="0.45">
      <c r="A9" s="115"/>
      <c r="B9" s="116"/>
      <c r="C9" s="62"/>
      <c r="D9" s="159"/>
      <c r="E9" s="312"/>
      <c r="F9" s="117"/>
      <c r="G9" s="173"/>
      <c r="H9" s="174"/>
      <c r="J9" s="163"/>
      <c r="K9" s="163"/>
      <c r="L9" s="163"/>
      <c r="M9" s="163"/>
      <c r="N9" s="163"/>
      <c r="P9" s="162"/>
    </row>
    <row r="10" spans="1:16" x14ac:dyDescent="0.45">
      <c r="A10" s="115"/>
      <c r="B10" s="123"/>
      <c r="C10" s="102"/>
      <c r="D10" s="159"/>
      <c r="E10" s="312"/>
      <c r="F10" s="117"/>
      <c r="G10" s="173"/>
      <c r="H10" s="174"/>
      <c r="J10" s="163"/>
      <c r="K10" s="163"/>
      <c r="L10" s="163"/>
      <c r="M10" s="163"/>
      <c r="N10" s="163"/>
      <c r="P10" s="162"/>
    </row>
    <row r="11" spans="1:16" x14ac:dyDescent="0.45">
      <c r="A11" s="115"/>
      <c r="B11" s="123"/>
      <c r="C11" s="62"/>
      <c r="D11" s="159"/>
      <c r="E11" s="312"/>
      <c r="F11" s="117"/>
      <c r="G11" s="173"/>
      <c r="H11" s="174"/>
      <c r="J11" s="163"/>
      <c r="K11" s="163"/>
      <c r="L11" s="163"/>
      <c r="M11" s="163"/>
      <c r="N11" s="163"/>
      <c r="P11" s="162"/>
    </row>
    <row r="12" spans="1:16" x14ac:dyDescent="0.45">
      <c r="A12" s="115"/>
      <c r="B12" s="123"/>
      <c r="C12" s="62"/>
      <c r="D12" s="159"/>
      <c r="E12" s="312"/>
      <c r="F12" s="117"/>
      <c r="G12" s="173"/>
      <c r="H12" s="174"/>
      <c r="J12" s="163"/>
      <c r="K12" s="163"/>
      <c r="L12" s="163"/>
      <c r="M12" s="163"/>
      <c r="N12" s="163"/>
      <c r="P12" s="162"/>
    </row>
    <row r="13" spans="1:16" x14ac:dyDescent="0.45">
      <c r="A13" s="115"/>
      <c r="B13" s="123"/>
      <c r="C13" s="62"/>
      <c r="D13" s="159"/>
      <c r="E13" s="313"/>
      <c r="F13" s="117"/>
      <c r="G13" s="173"/>
      <c r="H13" s="174"/>
      <c r="J13" s="164"/>
      <c r="K13" s="164"/>
      <c r="L13" s="171"/>
      <c r="M13" s="163"/>
      <c r="N13" s="163"/>
      <c r="P13" s="162"/>
    </row>
    <row r="14" spans="1:16" x14ac:dyDescent="0.45">
      <c r="A14" s="115"/>
      <c r="B14" s="123"/>
      <c r="C14" s="62"/>
      <c r="D14" s="161"/>
      <c r="E14" s="313"/>
      <c r="F14" s="117"/>
      <c r="G14" s="173"/>
      <c r="H14" s="174"/>
      <c r="J14" s="164"/>
      <c r="K14" s="164"/>
      <c r="L14" s="171"/>
      <c r="M14" s="163"/>
      <c r="N14" s="163"/>
      <c r="P14" s="162"/>
    </row>
    <row r="15" spans="1:16" x14ac:dyDescent="0.45">
      <c r="A15" s="115"/>
      <c r="B15" s="116"/>
      <c r="C15" s="100"/>
      <c r="D15" s="161"/>
      <c r="E15" s="119"/>
      <c r="F15" s="119"/>
      <c r="G15" s="160"/>
      <c r="H15" s="120"/>
      <c r="J15" s="164"/>
      <c r="K15" s="164"/>
      <c r="L15" s="171"/>
      <c r="M15" s="163"/>
      <c r="N15" s="163"/>
      <c r="P15" s="162"/>
    </row>
    <row r="16" spans="1:16" x14ac:dyDescent="0.45">
      <c r="A16" s="158"/>
      <c r="B16" s="116"/>
      <c r="C16" s="100"/>
      <c r="D16" s="161"/>
      <c r="E16" s="159"/>
      <c r="F16" s="117"/>
      <c r="G16" s="160"/>
      <c r="H16" s="155"/>
      <c r="J16" s="164"/>
      <c r="K16" s="164"/>
      <c r="L16" s="171"/>
      <c r="M16" s="163"/>
      <c r="N16" s="163"/>
      <c r="P16" s="162"/>
    </row>
    <row r="17" spans="1:18" x14ac:dyDescent="0.45">
      <c r="A17" s="115"/>
      <c r="B17" s="123"/>
      <c r="C17" s="62"/>
      <c r="D17" s="161"/>
      <c r="E17" s="313"/>
      <c r="F17" s="117"/>
      <c r="G17" s="173"/>
      <c r="H17" s="174"/>
      <c r="J17" s="163"/>
      <c r="K17" s="163"/>
      <c r="L17" s="163"/>
      <c r="M17" s="163"/>
      <c r="N17" s="163"/>
      <c r="P17" s="162"/>
    </row>
    <row r="18" spans="1:18" x14ac:dyDescent="0.45">
      <c r="A18" s="115"/>
      <c r="B18" s="123"/>
      <c r="C18" s="62"/>
      <c r="D18" s="161"/>
      <c r="E18" s="313"/>
      <c r="F18" s="117"/>
      <c r="G18" s="173"/>
      <c r="H18" s="174"/>
      <c r="J18" s="163"/>
      <c r="K18" s="163"/>
      <c r="L18" s="163"/>
      <c r="M18" s="163"/>
      <c r="N18" s="163"/>
      <c r="P18" s="162"/>
    </row>
    <row r="19" spans="1:18" x14ac:dyDescent="0.45">
      <c r="A19" s="115"/>
      <c r="B19" s="123"/>
      <c r="C19" s="62"/>
      <c r="D19" s="159"/>
      <c r="E19" s="313"/>
      <c r="F19" s="117"/>
      <c r="G19" s="173"/>
      <c r="H19" s="174"/>
      <c r="P19" s="162"/>
    </row>
    <row r="20" spans="1:18" x14ac:dyDescent="0.45">
      <c r="A20" s="115"/>
      <c r="B20" s="123"/>
      <c r="C20" s="62"/>
      <c r="D20" s="159"/>
      <c r="E20" s="313"/>
      <c r="F20" s="117"/>
      <c r="G20" s="173"/>
      <c r="H20" s="155"/>
      <c r="P20" s="162"/>
    </row>
    <row r="21" spans="1:18" x14ac:dyDescent="0.45">
      <c r="A21" s="158"/>
      <c r="B21" s="116"/>
      <c r="C21" s="296"/>
      <c r="D21" s="297"/>
      <c r="E21" s="313"/>
      <c r="F21" s="117"/>
      <c r="G21" s="173"/>
      <c r="H21" s="155"/>
      <c r="P21" s="162"/>
    </row>
    <row r="22" spans="1:18" x14ac:dyDescent="0.45">
      <c r="A22" s="115"/>
      <c r="B22" s="123"/>
      <c r="C22" s="102"/>
      <c r="D22" s="159"/>
      <c r="E22" s="117"/>
      <c r="F22" s="117"/>
      <c r="G22" s="173"/>
      <c r="H22" s="120"/>
      <c r="P22" s="162"/>
    </row>
    <row r="23" spans="1:18" x14ac:dyDescent="0.45">
      <c r="A23" s="277"/>
      <c r="B23" s="256"/>
      <c r="C23" s="138"/>
      <c r="D23" s="166"/>
      <c r="E23" s="166"/>
      <c r="F23" s="166"/>
      <c r="G23" s="167"/>
      <c r="H23" s="174"/>
      <c r="J23" s="163"/>
      <c r="K23" s="163"/>
      <c r="L23" s="163"/>
      <c r="M23" s="163"/>
      <c r="N23" s="164"/>
      <c r="O23" s="163"/>
      <c r="P23" s="165"/>
      <c r="Q23" s="163"/>
      <c r="R23" s="163"/>
    </row>
    <row r="24" spans="1:18" ht="20.25" thickBot="1" x14ac:dyDescent="0.5">
      <c r="A24" s="115"/>
      <c r="B24" s="168"/>
      <c r="C24" s="156" t="s">
        <v>24</v>
      </c>
      <c r="D24" s="228">
        <f>SUM(D6:D23)</f>
        <v>918000</v>
      </c>
      <c r="E24" s="196">
        <f>SUM(E6:E23)</f>
        <v>0</v>
      </c>
      <c r="F24" s="273">
        <f>SUM(F6:F23)</f>
        <v>0</v>
      </c>
      <c r="G24" s="169">
        <f>D24-E24-F24</f>
        <v>918000</v>
      </c>
      <c r="H24" s="120"/>
      <c r="J24" s="301" t="e">
        <f>J23-#REF!</f>
        <v>#REF!</v>
      </c>
      <c r="K24" s="163"/>
      <c r="L24" s="163"/>
      <c r="M24" s="163"/>
      <c r="N24" s="164"/>
      <c r="O24" s="163"/>
      <c r="P24" s="165"/>
      <c r="Q24" s="163"/>
      <c r="R24" s="163"/>
    </row>
    <row r="25" spans="1:18" ht="20.25" thickTop="1" x14ac:dyDescent="0.45">
      <c r="B25" s="170"/>
      <c r="J25" s="163"/>
      <c r="K25" s="164"/>
      <c r="L25" s="163"/>
      <c r="M25" s="163"/>
      <c r="N25" s="164"/>
      <c r="O25" s="163"/>
      <c r="P25" s="165"/>
      <c r="Q25" s="163"/>
      <c r="R25" s="163"/>
    </row>
    <row r="26" spans="1:18" x14ac:dyDescent="0.45">
      <c r="J26" s="163"/>
      <c r="K26" s="163"/>
      <c r="L26" s="163"/>
      <c r="M26" s="163"/>
      <c r="N26" s="171"/>
      <c r="O26" s="163"/>
      <c r="P26" s="163"/>
      <c r="Q26" s="163"/>
      <c r="R26" s="163"/>
    </row>
    <row r="27" spans="1:18" x14ac:dyDescent="0.45">
      <c r="G27" s="157"/>
      <c r="J27" s="163"/>
      <c r="K27" s="163"/>
      <c r="L27" s="163"/>
      <c r="M27" s="163"/>
      <c r="N27" s="163"/>
      <c r="O27" s="163"/>
      <c r="P27" s="163"/>
      <c r="Q27" s="163"/>
      <c r="R27" s="163"/>
    </row>
    <row r="28" spans="1:18" x14ac:dyDescent="0.45">
      <c r="D28" s="157"/>
    </row>
    <row r="29" spans="1:18" x14ac:dyDescent="0.45">
      <c r="D29" s="157"/>
      <c r="G29" s="188"/>
    </row>
    <row r="30" spans="1:18" x14ac:dyDescent="0.45">
      <c r="D30" s="157"/>
    </row>
    <row r="31" spans="1:18" x14ac:dyDescent="0.45">
      <c r="D31" s="164"/>
    </row>
    <row r="32" spans="1:18" x14ac:dyDescent="0.45">
      <c r="D32" s="164"/>
    </row>
    <row r="34" spans="4:4" x14ac:dyDescent="0.45">
      <c r="D34" s="17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J3" sqref="J3:N18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3.85546875" style="104" customWidth="1"/>
    <col min="4" max="4" width="11.28515625" style="104" customWidth="1"/>
    <col min="5" max="5" width="12.28515625" style="104" customWidth="1"/>
    <col min="6" max="6" width="9" style="104" customWidth="1"/>
    <col min="7" max="7" width="12.28515625" style="104" customWidth="1"/>
    <col min="8" max="8" width="8.85546875" style="104" customWidth="1"/>
    <col min="9" max="9" width="9.140625" style="104"/>
    <col min="10" max="10" width="23" style="104" customWidth="1"/>
    <col min="11" max="11" width="15.85546875" style="104" customWidth="1"/>
    <col min="12" max="12" width="14.85546875" style="104" customWidth="1"/>
    <col min="13" max="13" width="16.140625" style="104" customWidth="1"/>
    <col min="14" max="14" width="23.7109375" style="104" customWidth="1"/>
    <col min="15" max="15" width="9.140625" style="104"/>
    <col min="16" max="16" width="12.28515625" style="104" customWidth="1"/>
    <col min="17" max="17" width="11.140625" style="104" customWidth="1"/>
    <col min="18" max="16384" width="9.140625" style="104"/>
  </cols>
  <sheetData>
    <row r="1" spans="1:16" x14ac:dyDescent="0.45">
      <c r="A1" s="470" t="s">
        <v>161</v>
      </c>
      <c r="B1" s="470"/>
      <c r="C1" s="470"/>
      <c r="D1" s="470"/>
      <c r="E1" s="470"/>
      <c r="F1" s="470"/>
      <c r="G1" s="470"/>
      <c r="H1" s="103" t="s">
        <v>65</v>
      </c>
    </row>
    <row r="2" spans="1:16" x14ac:dyDescent="0.45">
      <c r="A2" s="470" t="s">
        <v>800</v>
      </c>
      <c r="B2" s="470"/>
      <c r="C2" s="470"/>
      <c r="D2" s="470"/>
      <c r="E2" s="470"/>
      <c r="F2" s="470"/>
      <c r="G2" s="470"/>
      <c r="H2" s="470"/>
    </row>
    <row r="3" spans="1:16" ht="21.75" x14ac:dyDescent="0.5">
      <c r="A3" s="103" t="s">
        <v>20</v>
      </c>
      <c r="B3" s="103"/>
      <c r="C3" s="103"/>
      <c r="D3" s="103"/>
      <c r="E3" s="103"/>
      <c r="F3" s="103"/>
      <c r="G3" s="103" t="s">
        <v>5</v>
      </c>
      <c r="H3" s="103" t="s">
        <v>40</v>
      </c>
      <c r="J3" s="163"/>
      <c r="K3" s="475"/>
      <c r="L3" s="475"/>
      <c r="M3" s="163"/>
      <c r="N3" s="163"/>
    </row>
    <row r="4" spans="1:16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108" t="s">
        <v>32</v>
      </c>
      <c r="G4" s="109" t="s">
        <v>2</v>
      </c>
      <c r="H4" s="107" t="s">
        <v>3</v>
      </c>
      <c r="J4" s="163"/>
      <c r="K4" s="163"/>
      <c r="L4" s="163"/>
      <c r="M4" s="163"/>
      <c r="N4" s="163"/>
    </row>
    <row r="5" spans="1:16" ht="28.5" customHeight="1" x14ac:dyDescent="0.45">
      <c r="A5" s="110"/>
      <c r="B5" s="110"/>
      <c r="C5" s="111"/>
      <c r="D5" s="112" t="s">
        <v>0</v>
      </c>
      <c r="E5" s="112"/>
      <c r="F5" s="112" t="s">
        <v>31</v>
      </c>
      <c r="G5" s="113"/>
      <c r="H5" s="114" t="s">
        <v>23</v>
      </c>
      <c r="I5" s="473" t="s">
        <v>8</v>
      </c>
      <c r="J5" s="471"/>
      <c r="K5" s="471"/>
      <c r="L5" s="471"/>
      <c r="M5" s="471"/>
      <c r="N5" s="471"/>
    </row>
    <row r="6" spans="1:16" x14ac:dyDescent="0.45">
      <c r="A6" s="115" t="s">
        <v>181</v>
      </c>
      <c r="B6" s="116" t="s">
        <v>182</v>
      </c>
      <c r="C6" s="100" t="s">
        <v>78</v>
      </c>
      <c r="D6" s="161">
        <v>466200</v>
      </c>
      <c r="E6" s="119"/>
      <c r="F6" s="119"/>
      <c r="G6" s="160">
        <f>D6</f>
        <v>466200</v>
      </c>
      <c r="H6" s="120" t="s">
        <v>118</v>
      </c>
      <c r="I6" s="474"/>
      <c r="J6" s="163"/>
      <c r="K6" s="163"/>
      <c r="L6" s="163"/>
      <c r="M6" s="163"/>
      <c r="N6" s="163"/>
      <c r="P6" s="162"/>
    </row>
    <row r="7" spans="1:16" x14ac:dyDescent="0.45">
      <c r="A7" s="158"/>
      <c r="B7" s="116"/>
      <c r="C7" s="100" t="s">
        <v>119</v>
      </c>
      <c r="D7" s="161"/>
      <c r="E7" s="159"/>
      <c r="F7" s="117"/>
      <c r="G7" s="160">
        <f>D7</f>
        <v>0</v>
      </c>
      <c r="H7" s="155" t="s">
        <v>183</v>
      </c>
      <c r="I7" s="474"/>
      <c r="J7" s="163"/>
      <c r="K7" s="171"/>
      <c r="L7" s="171"/>
      <c r="M7" s="171"/>
      <c r="N7" s="163"/>
      <c r="P7" s="162"/>
    </row>
    <row r="8" spans="1:16" x14ac:dyDescent="0.45">
      <c r="A8" s="158" t="s">
        <v>229</v>
      </c>
      <c r="B8" s="123" t="s">
        <v>322</v>
      </c>
      <c r="C8" s="62" t="s">
        <v>319</v>
      </c>
      <c r="D8" s="161"/>
      <c r="E8" s="200">
        <v>100800</v>
      </c>
      <c r="F8" s="117"/>
      <c r="G8" s="173">
        <f>G6-E8</f>
        <v>365400</v>
      </c>
      <c r="H8" s="120"/>
      <c r="J8" s="163"/>
      <c r="K8" s="163"/>
      <c r="L8" s="163"/>
      <c r="M8" s="163"/>
      <c r="N8" s="163"/>
      <c r="P8" s="162"/>
    </row>
    <row r="9" spans="1:16" x14ac:dyDescent="0.45">
      <c r="A9" s="158"/>
      <c r="B9" s="123" t="s">
        <v>323</v>
      </c>
      <c r="C9" s="62" t="s">
        <v>321</v>
      </c>
      <c r="D9" s="159"/>
      <c r="E9" s="312">
        <v>100800</v>
      </c>
      <c r="F9" s="117"/>
      <c r="G9" s="173">
        <f>G8-E9</f>
        <v>264600</v>
      </c>
      <c r="H9" s="174"/>
      <c r="J9" s="163"/>
      <c r="K9" s="163"/>
      <c r="L9" s="163"/>
      <c r="M9" s="163"/>
      <c r="N9" s="163"/>
      <c r="P9" s="162"/>
    </row>
    <row r="10" spans="1:16" x14ac:dyDescent="0.45">
      <c r="A10" s="115" t="s">
        <v>552</v>
      </c>
      <c r="B10" s="123" t="s">
        <v>678</v>
      </c>
      <c r="C10" s="62" t="s">
        <v>679</v>
      </c>
      <c r="D10" s="159"/>
      <c r="E10" s="312">
        <v>98259.62</v>
      </c>
      <c r="F10" s="117"/>
      <c r="G10" s="173">
        <f>G9-E10</f>
        <v>166340.38</v>
      </c>
      <c r="H10" s="174"/>
      <c r="J10" s="163"/>
      <c r="K10" s="163"/>
      <c r="L10" s="163"/>
      <c r="M10" s="163"/>
      <c r="N10" s="163"/>
      <c r="P10" s="162"/>
    </row>
    <row r="11" spans="1:16" x14ac:dyDescent="0.45">
      <c r="A11" s="115" t="s">
        <v>958</v>
      </c>
      <c r="B11" s="123" t="s">
        <v>957</v>
      </c>
      <c r="C11" s="62" t="s">
        <v>959</v>
      </c>
      <c r="D11" s="159"/>
      <c r="E11" s="312">
        <v>59850</v>
      </c>
      <c r="F11" s="117"/>
      <c r="G11" s="173">
        <f>G10-E11</f>
        <v>106490.38</v>
      </c>
      <c r="H11" s="174"/>
      <c r="J11" s="163"/>
      <c r="K11" s="163"/>
      <c r="L11" s="163"/>
      <c r="M11" s="163"/>
      <c r="N11" s="163"/>
      <c r="P11" s="162"/>
    </row>
    <row r="12" spans="1:16" x14ac:dyDescent="0.45">
      <c r="A12" s="115"/>
      <c r="B12" s="123"/>
      <c r="C12" s="62"/>
      <c r="D12" s="159"/>
      <c r="E12" s="312"/>
      <c r="F12" s="117"/>
      <c r="G12" s="173"/>
      <c r="H12" s="174"/>
      <c r="J12" s="163"/>
      <c r="K12" s="163"/>
      <c r="L12" s="163"/>
      <c r="M12" s="163"/>
      <c r="N12" s="163"/>
      <c r="P12" s="162"/>
    </row>
    <row r="13" spans="1:16" x14ac:dyDescent="0.45">
      <c r="A13" s="115"/>
      <c r="B13" s="123"/>
      <c r="C13" s="62"/>
      <c r="D13" s="159"/>
      <c r="E13" s="313"/>
      <c r="F13" s="117"/>
      <c r="G13" s="173"/>
      <c r="H13" s="174"/>
      <c r="J13" s="164"/>
      <c r="K13" s="164"/>
      <c r="L13" s="171"/>
      <c r="M13" s="163"/>
      <c r="N13" s="163"/>
      <c r="P13" s="162"/>
    </row>
    <row r="14" spans="1:16" x14ac:dyDescent="0.45">
      <c r="A14" s="115"/>
      <c r="B14" s="123"/>
      <c r="C14" s="62"/>
      <c r="D14" s="161"/>
      <c r="E14" s="313"/>
      <c r="F14" s="117"/>
      <c r="G14" s="173"/>
      <c r="H14" s="174"/>
      <c r="J14" s="164"/>
      <c r="K14" s="164"/>
      <c r="L14" s="171"/>
      <c r="M14" s="163"/>
      <c r="N14" s="163"/>
      <c r="P14" s="162"/>
    </row>
    <row r="15" spans="1:16" x14ac:dyDescent="0.45">
      <c r="A15" s="115" t="s">
        <v>524</v>
      </c>
      <c r="B15" s="116" t="s">
        <v>525</v>
      </c>
      <c r="C15" s="100" t="s">
        <v>526</v>
      </c>
      <c r="D15" s="161">
        <v>151200</v>
      </c>
      <c r="E15" s="119"/>
      <c r="F15" s="119"/>
      <c r="G15" s="160">
        <f>D15</f>
        <v>151200</v>
      </c>
      <c r="H15" s="120" t="s">
        <v>118</v>
      </c>
      <c r="J15" s="164"/>
      <c r="K15" s="164"/>
      <c r="L15" s="171"/>
      <c r="M15" s="163"/>
      <c r="N15" s="163"/>
      <c r="P15" s="162"/>
    </row>
    <row r="16" spans="1:16" x14ac:dyDescent="0.45">
      <c r="A16" s="158"/>
      <c r="B16" s="116"/>
      <c r="C16" s="100" t="s">
        <v>119</v>
      </c>
      <c r="D16" s="161"/>
      <c r="E16" s="159"/>
      <c r="F16" s="117"/>
      <c r="G16" s="160"/>
      <c r="H16" s="155"/>
      <c r="J16" s="164"/>
      <c r="K16" s="164"/>
      <c r="L16" s="171"/>
      <c r="M16" s="163"/>
      <c r="N16" s="163"/>
      <c r="P16" s="162"/>
    </row>
    <row r="17" spans="1:18" x14ac:dyDescent="0.45">
      <c r="A17" s="115" t="s">
        <v>551</v>
      </c>
      <c r="B17" s="123" t="s">
        <v>664</v>
      </c>
      <c r="C17" s="62" t="s">
        <v>663</v>
      </c>
      <c r="D17" s="161"/>
      <c r="E17" s="313">
        <v>56700</v>
      </c>
      <c r="F17" s="117"/>
      <c r="G17" s="173">
        <f>G15-E17</f>
        <v>94500</v>
      </c>
      <c r="H17" s="174"/>
      <c r="J17" s="163"/>
      <c r="K17" s="163"/>
      <c r="L17" s="163"/>
      <c r="M17" s="163"/>
      <c r="N17" s="163"/>
      <c r="P17" s="162"/>
    </row>
    <row r="18" spans="1:18" x14ac:dyDescent="0.45">
      <c r="A18" s="115" t="s">
        <v>552</v>
      </c>
      <c r="B18" s="123" t="s">
        <v>680</v>
      </c>
      <c r="C18" s="62" t="s">
        <v>679</v>
      </c>
      <c r="D18" s="161"/>
      <c r="E18" s="313">
        <v>28350</v>
      </c>
      <c r="F18" s="117"/>
      <c r="G18" s="173">
        <f>G16-E18</f>
        <v>-28350</v>
      </c>
      <c r="H18" s="174"/>
      <c r="J18" s="163"/>
      <c r="K18" s="163"/>
      <c r="L18" s="163"/>
      <c r="M18" s="163"/>
      <c r="N18" s="163"/>
      <c r="P18" s="162"/>
    </row>
    <row r="19" spans="1:18" x14ac:dyDescent="0.45">
      <c r="A19" s="115" t="s">
        <v>716</v>
      </c>
      <c r="B19" s="123" t="s">
        <v>960</v>
      </c>
      <c r="C19" s="62" t="s">
        <v>956</v>
      </c>
      <c r="D19" s="159"/>
      <c r="E19" s="313">
        <v>28350</v>
      </c>
      <c r="F19" s="117"/>
      <c r="G19" s="173">
        <f>G17-E19</f>
        <v>66150</v>
      </c>
      <c r="H19" s="174"/>
      <c r="P19" s="162"/>
    </row>
    <row r="20" spans="1:18" x14ac:dyDescent="0.45">
      <c r="A20" s="115"/>
      <c r="B20" s="123"/>
      <c r="C20" s="62"/>
      <c r="D20" s="159"/>
      <c r="E20" s="313"/>
      <c r="F20" s="117"/>
      <c r="G20" s="173"/>
      <c r="H20" s="155"/>
      <c r="P20" s="162"/>
    </row>
    <row r="21" spans="1:18" x14ac:dyDescent="0.45">
      <c r="A21" s="158"/>
      <c r="B21" s="116"/>
      <c r="C21" s="296"/>
      <c r="D21" s="297"/>
      <c r="E21" s="313"/>
      <c r="F21" s="117"/>
      <c r="G21" s="173"/>
      <c r="H21" s="155"/>
      <c r="P21" s="162"/>
    </row>
    <row r="22" spans="1:18" x14ac:dyDescent="0.45">
      <c r="A22" s="115"/>
      <c r="B22" s="123"/>
      <c r="C22" s="102"/>
      <c r="D22" s="159"/>
      <c r="E22" s="117"/>
      <c r="F22" s="117"/>
      <c r="G22" s="173"/>
      <c r="H22" s="120"/>
      <c r="P22" s="162"/>
    </row>
    <row r="23" spans="1:18" x14ac:dyDescent="0.45">
      <c r="A23" s="277"/>
      <c r="B23" s="256"/>
      <c r="C23" s="138"/>
      <c r="D23" s="166"/>
      <c r="E23" s="166"/>
      <c r="F23" s="166"/>
      <c r="G23" s="167"/>
      <c r="H23" s="174"/>
      <c r="J23" s="163"/>
      <c r="K23" s="163"/>
      <c r="L23" s="163"/>
      <c r="M23" s="163"/>
      <c r="N23" s="164"/>
      <c r="O23" s="163"/>
      <c r="P23" s="165"/>
      <c r="Q23" s="163"/>
      <c r="R23" s="163"/>
    </row>
    <row r="24" spans="1:18" ht="20.25" thickBot="1" x14ac:dyDescent="0.5">
      <c r="A24" s="115"/>
      <c r="B24" s="168"/>
      <c r="C24" s="156" t="s">
        <v>24</v>
      </c>
      <c r="D24" s="228">
        <f>SUM(D6:D23)</f>
        <v>617400</v>
      </c>
      <c r="E24" s="196">
        <f>SUM(E6:E23)</f>
        <v>473109.62</v>
      </c>
      <c r="F24" s="273">
        <f>SUM(F6:F23)</f>
        <v>0</v>
      </c>
      <c r="G24" s="169">
        <f>D24-E24-F24</f>
        <v>144290.38</v>
      </c>
      <c r="H24" s="120"/>
      <c r="J24" s="301" t="e">
        <f>J23-#REF!</f>
        <v>#REF!</v>
      </c>
      <c r="K24" s="163"/>
      <c r="L24" s="163"/>
      <c r="M24" s="163"/>
      <c r="N24" s="164"/>
      <c r="O24" s="163"/>
      <c r="P24" s="165"/>
      <c r="Q24" s="163"/>
      <c r="R24" s="163"/>
    </row>
    <row r="25" spans="1:18" ht="20.25" thickTop="1" x14ac:dyDescent="0.45">
      <c r="B25" s="170"/>
      <c r="J25" s="163"/>
      <c r="K25" s="164"/>
      <c r="L25" s="163"/>
      <c r="M25" s="163"/>
      <c r="N25" s="164"/>
      <c r="O25" s="163"/>
      <c r="P25" s="165"/>
      <c r="Q25" s="163"/>
      <c r="R25" s="163"/>
    </row>
    <row r="26" spans="1:18" x14ac:dyDescent="0.45">
      <c r="J26" s="163"/>
      <c r="K26" s="163"/>
      <c r="L26" s="163"/>
      <c r="M26" s="163"/>
      <c r="N26" s="171"/>
      <c r="O26" s="163"/>
      <c r="P26" s="163"/>
      <c r="Q26" s="163"/>
      <c r="R26" s="163"/>
    </row>
    <row r="27" spans="1:18" x14ac:dyDescent="0.45">
      <c r="G27" s="157"/>
      <c r="J27" s="163"/>
      <c r="K27" s="163"/>
      <c r="L27" s="163"/>
      <c r="M27" s="163"/>
      <c r="N27" s="163"/>
      <c r="O27" s="163"/>
      <c r="P27" s="163"/>
      <c r="Q27" s="163"/>
      <c r="R27" s="163"/>
    </row>
    <row r="28" spans="1:18" x14ac:dyDescent="0.45">
      <c r="D28" s="157"/>
    </row>
    <row r="29" spans="1:18" x14ac:dyDescent="0.45">
      <c r="D29" s="157"/>
      <c r="G29" s="188"/>
    </row>
    <row r="30" spans="1:18" x14ac:dyDescent="0.45">
      <c r="D30" s="157"/>
    </row>
    <row r="31" spans="1:18" x14ac:dyDescent="0.45">
      <c r="D31" s="164"/>
    </row>
    <row r="32" spans="1:18" x14ac:dyDescent="0.45">
      <c r="D32" s="164"/>
    </row>
    <row r="34" spans="4:4" x14ac:dyDescent="0.45">
      <c r="D34" s="17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D15" sqref="D15"/>
    </sheetView>
  </sheetViews>
  <sheetFormatPr defaultRowHeight="21.75" x14ac:dyDescent="0.5"/>
  <cols>
    <col min="1" max="1" width="7.85546875" style="104" customWidth="1"/>
    <col min="2" max="2" width="8.42578125" style="104" customWidth="1"/>
    <col min="3" max="3" width="25.5703125" style="104" customWidth="1"/>
    <col min="4" max="4" width="12" style="104" customWidth="1"/>
    <col min="5" max="5" width="12.42578125" style="104" customWidth="1"/>
    <col min="6" max="6" width="8.85546875" style="104" customWidth="1"/>
    <col min="7" max="7" width="12.85546875" style="104" customWidth="1"/>
    <col min="8" max="8" width="9" style="104" customWidth="1"/>
    <col min="9" max="9" width="11.7109375" style="104" customWidth="1"/>
    <col min="10" max="10" width="11.28515625" style="1" bestFit="1" customWidth="1"/>
    <col min="11" max="11" width="9.5703125" style="104" bestFit="1" customWidth="1"/>
    <col min="12" max="12" width="14" style="157" bestFit="1" customWidth="1"/>
    <col min="13" max="13" width="14.7109375" style="9" customWidth="1"/>
    <col min="14" max="14" width="14.42578125" style="104" customWidth="1"/>
    <col min="15" max="15" width="9.140625" style="104"/>
    <col min="16" max="16" width="11.5703125" style="104" bestFit="1" customWidth="1"/>
    <col min="17" max="16384" width="9.140625" style="104"/>
  </cols>
  <sheetData>
    <row r="1" spans="1:12" x14ac:dyDescent="0.5">
      <c r="A1" s="470" t="s">
        <v>161</v>
      </c>
      <c r="B1" s="470"/>
      <c r="C1" s="470"/>
      <c r="D1" s="470"/>
      <c r="E1" s="470"/>
      <c r="F1" s="470"/>
      <c r="G1" s="470"/>
      <c r="H1" s="103" t="s">
        <v>68</v>
      </c>
    </row>
    <row r="2" spans="1:12" x14ac:dyDescent="0.5">
      <c r="A2" s="470" t="s">
        <v>723</v>
      </c>
      <c r="B2" s="470"/>
      <c r="C2" s="470"/>
      <c r="D2" s="470"/>
      <c r="E2" s="470"/>
      <c r="F2" s="470"/>
      <c r="G2" s="470"/>
      <c r="H2" s="470"/>
    </row>
    <row r="3" spans="1:12" x14ac:dyDescent="0.5">
      <c r="A3" s="103" t="s">
        <v>20</v>
      </c>
      <c r="B3" s="103"/>
      <c r="C3" s="103"/>
      <c r="D3" s="103"/>
      <c r="E3" s="103"/>
      <c r="F3" s="103"/>
      <c r="G3" s="103"/>
      <c r="H3" s="103" t="s">
        <v>73</v>
      </c>
    </row>
    <row r="4" spans="1:12" x14ac:dyDescent="0.5">
      <c r="A4" s="175"/>
      <c r="B4" s="175"/>
      <c r="C4" s="175"/>
      <c r="D4" s="175"/>
      <c r="E4" s="176"/>
      <c r="F4" s="176"/>
      <c r="G4" s="175"/>
      <c r="H4" s="175"/>
    </row>
    <row r="5" spans="1:12" x14ac:dyDescent="0.5">
      <c r="A5" s="180" t="s">
        <v>22</v>
      </c>
      <c r="B5" s="180" t="s">
        <v>12</v>
      </c>
      <c r="C5" s="177" t="s">
        <v>4</v>
      </c>
      <c r="D5" s="109" t="s">
        <v>21</v>
      </c>
      <c r="E5" s="108" t="s">
        <v>1</v>
      </c>
      <c r="F5" s="108" t="s">
        <v>31</v>
      </c>
      <c r="G5" s="109" t="s">
        <v>2</v>
      </c>
      <c r="H5" s="181" t="s">
        <v>23</v>
      </c>
    </row>
    <row r="6" spans="1:12" x14ac:dyDescent="0.5">
      <c r="A6" s="110"/>
      <c r="B6" s="110"/>
      <c r="C6" s="111"/>
      <c r="D6" s="113" t="s">
        <v>0</v>
      </c>
      <c r="E6" s="112"/>
      <c r="F6" s="112" t="s">
        <v>30</v>
      </c>
      <c r="G6" s="113"/>
      <c r="H6" s="182"/>
    </row>
    <row r="7" spans="1:12" x14ac:dyDescent="0.5">
      <c r="A7" s="158" t="s">
        <v>106</v>
      </c>
      <c r="B7" s="116" t="s">
        <v>113</v>
      </c>
      <c r="C7" s="100" t="s">
        <v>41</v>
      </c>
      <c r="D7" s="124">
        <v>249000</v>
      </c>
      <c r="E7" s="119"/>
      <c r="F7" s="119"/>
      <c r="G7" s="118">
        <f>D7-E7-F7</f>
        <v>249000</v>
      </c>
      <c r="H7" s="120" t="s">
        <v>72</v>
      </c>
    </row>
    <row r="8" spans="1:12" x14ac:dyDescent="0.5">
      <c r="A8" s="158" t="s">
        <v>312</v>
      </c>
      <c r="B8" s="116" t="s">
        <v>315</v>
      </c>
      <c r="C8" s="62" t="s">
        <v>314</v>
      </c>
      <c r="D8" s="124"/>
      <c r="E8" s="119">
        <v>122970</v>
      </c>
      <c r="F8" s="161"/>
      <c r="G8" s="118">
        <f>G7-E8</f>
        <v>126030</v>
      </c>
      <c r="H8" s="120"/>
    </row>
    <row r="9" spans="1:12" x14ac:dyDescent="0.5">
      <c r="A9" s="115" t="s">
        <v>552</v>
      </c>
      <c r="B9" s="116" t="s">
        <v>682</v>
      </c>
      <c r="C9" s="62" t="s">
        <v>681</v>
      </c>
      <c r="D9" s="124"/>
      <c r="E9" s="119">
        <v>62250</v>
      </c>
      <c r="F9" s="161"/>
      <c r="G9" s="118">
        <f>G8-E9</f>
        <v>63780</v>
      </c>
      <c r="H9" s="120"/>
    </row>
    <row r="10" spans="1:12" x14ac:dyDescent="0.5">
      <c r="A10" s="115" t="s">
        <v>716</v>
      </c>
      <c r="B10" s="116" t="s">
        <v>967</v>
      </c>
      <c r="C10" s="62" t="s">
        <v>964</v>
      </c>
      <c r="D10" s="124"/>
      <c r="E10" s="119">
        <v>59612</v>
      </c>
      <c r="F10" s="161"/>
      <c r="G10" s="118">
        <f>G9-E10</f>
        <v>4168</v>
      </c>
      <c r="H10" s="120"/>
    </row>
    <row r="11" spans="1:12" x14ac:dyDescent="0.5">
      <c r="A11" s="115"/>
      <c r="B11" s="116"/>
      <c r="C11" s="62"/>
      <c r="D11" s="124"/>
      <c r="E11" s="119"/>
      <c r="F11" s="161"/>
      <c r="G11" s="118"/>
      <c r="H11" s="120"/>
    </row>
    <row r="12" spans="1:12" x14ac:dyDescent="0.5">
      <c r="A12" s="115"/>
      <c r="B12" s="116"/>
      <c r="C12" s="62"/>
      <c r="D12" s="119"/>
      <c r="E12" s="275"/>
      <c r="F12" s="119"/>
      <c r="G12" s="118"/>
      <c r="H12" s="120"/>
    </row>
    <row r="13" spans="1:12" x14ac:dyDescent="0.5">
      <c r="A13" s="158" t="s">
        <v>106</v>
      </c>
      <c r="B13" s="116" t="s">
        <v>114</v>
      </c>
      <c r="C13" s="100" t="s">
        <v>42</v>
      </c>
      <c r="D13" s="124">
        <v>534500</v>
      </c>
      <c r="E13" s="119"/>
      <c r="F13" s="119"/>
      <c r="G13" s="118">
        <f>D13</f>
        <v>534500</v>
      </c>
      <c r="H13" s="120" t="s">
        <v>157</v>
      </c>
    </row>
    <row r="14" spans="1:12" x14ac:dyDescent="0.5">
      <c r="A14" s="158" t="s">
        <v>229</v>
      </c>
      <c r="B14" s="116" t="s">
        <v>316</v>
      </c>
      <c r="C14" s="62" t="s">
        <v>317</v>
      </c>
      <c r="D14" s="124"/>
      <c r="E14" s="119">
        <v>367700</v>
      </c>
      <c r="F14" s="119"/>
      <c r="G14" s="118">
        <f>G13-E14</f>
        <v>166800</v>
      </c>
      <c r="H14" s="120"/>
    </row>
    <row r="15" spans="1:12" x14ac:dyDescent="0.5">
      <c r="A15" s="115"/>
      <c r="B15" s="116" t="s">
        <v>621</v>
      </c>
      <c r="C15" s="62" t="s">
        <v>622</v>
      </c>
      <c r="D15" s="124"/>
      <c r="E15" s="119">
        <v>165000</v>
      </c>
      <c r="F15" s="119"/>
      <c r="G15" s="118">
        <f>G14-E15</f>
        <v>1800</v>
      </c>
      <c r="H15" s="120"/>
    </row>
    <row r="16" spans="1:12" x14ac:dyDescent="0.5">
      <c r="A16" s="115"/>
      <c r="B16" s="116"/>
      <c r="C16" s="62"/>
      <c r="D16" s="124"/>
      <c r="E16" s="119"/>
      <c r="F16" s="119"/>
      <c r="G16" s="118"/>
      <c r="H16" s="120"/>
      <c r="L16" s="104"/>
    </row>
    <row r="17" spans="1:16" x14ac:dyDescent="0.5">
      <c r="A17" s="115"/>
      <c r="B17" s="116"/>
      <c r="C17" s="62"/>
      <c r="D17" s="124"/>
      <c r="E17" s="119"/>
      <c r="F17" s="119"/>
      <c r="G17" s="118"/>
      <c r="H17" s="120"/>
      <c r="L17" s="104"/>
    </row>
    <row r="18" spans="1:16" x14ac:dyDescent="0.5">
      <c r="A18" s="115"/>
      <c r="B18" s="116"/>
      <c r="C18" s="62"/>
      <c r="D18" s="124"/>
      <c r="E18" s="119"/>
      <c r="F18" s="161"/>
      <c r="G18" s="118"/>
      <c r="H18" s="120"/>
      <c r="L18" s="104"/>
    </row>
    <row r="19" spans="1:16" x14ac:dyDescent="0.5">
      <c r="A19" s="158"/>
      <c r="B19" s="183"/>
      <c r="C19" s="178"/>
      <c r="D19" s="124"/>
      <c r="E19" s="119"/>
      <c r="F19" s="119"/>
      <c r="G19" s="118"/>
      <c r="H19" s="120"/>
      <c r="N19" s="157"/>
    </row>
    <row r="20" spans="1:16" ht="22.5" thickBot="1" x14ac:dyDescent="0.55000000000000004">
      <c r="A20" s="168"/>
      <c r="B20" s="184"/>
      <c r="C20" s="156" t="s">
        <v>6</v>
      </c>
      <c r="D20" s="185">
        <f>SUM(D7:D19)</f>
        <v>783500</v>
      </c>
      <c r="E20" s="186">
        <f>SUM(E7:E19)</f>
        <v>777532</v>
      </c>
      <c r="F20" s="186">
        <f>SUM(F7:F19)</f>
        <v>0</v>
      </c>
      <c r="G20" s="169">
        <f>D20-E20-F20</f>
        <v>5968</v>
      </c>
      <c r="H20" s="187"/>
      <c r="N20" s="157"/>
    </row>
    <row r="21" spans="1:16" ht="22.5" thickTop="1" x14ac:dyDescent="0.5">
      <c r="I21" s="188"/>
      <c r="L21" s="164"/>
      <c r="M21" s="216"/>
      <c r="N21" s="164"/>
      <c r="O21" s="163"/>
      <c r="P21" s="189"/>
    </row>
    <row r="22" spans="1:16" x14ac:dyDescent="0.5">
      <c r="G22" s="157"/>
      <c r="I22" s="157"/>
      <c r="L22" s="164"/>
      <c r="M22" s="216"/>
      <c r="N22" s="164"/>
      <c r="O22" s="163"/>
    </row>
    <row r="23" spans="1:16" x14ac:dyDescent="0.5">
      <c r="G23" s="157"/>
      <c r="I23" s="157"/>
      <c r="L23" s="164"/>
      <c r="M23" s="216"/>
      <c r="N23" s="171"/>
      <c r="O23" s="163"/>
    </row>
    <row r="24" spans="1:16" x14ac:dyDescent="0.5">
      <c r="G24" s="157"/>
      <c r="I24" s="157"/>
      <c r="L24" s="250"/>
      <c r="M24" s="216"/>
      <c r="N24" s="163"/>
      <c r="O24" s="163"/>
    </row>
    <row r="25" spans="1:16" x14ac:dyDescent="0.5">
      <c r="G25" s="188"/>
      <c r="L25" s="190"/>
      <c r="M25" s="298"/>
      <c r="N25" s="157"/>
    </row>
    <row r="26" spans="1:16" x14ac:dyDescent="0.5">
      <c r="G26" s="188"/>
      <c r="N26" s="188"/>
    </row>
    <row r="27" spans="1:16" x14ac:dyDescent="0.5">
      <c r="E27" s="157"/>
    </row>
    <row r="29" spans="1:16" x14ac:dyDescent="0.5">
      <c r="N29" s="188"/>
    </row>
    <row r="30" spans="1:16" x14ac:dyDescent="0.5">
      <c r="N30" s="157"/>
    </row>
    <row r="31" spans="1:16" x14ac:dyDescent="0.5">
      <c r="N31" s="157"/>
    </row>
    <row r="32" spans="1:16" x14ac:dyDescent="0.5">
      <c r="N32" s="188"/>
    </row>
    <row r="33" spans="4:14" x14ac:dyDescent="0.5">
      <c r="D33" s="157"/>
      <c r="E33" s="179"/>
      <c r="F33" s="179"/>
      <c r="N33" s="179"/>
    </row>
    <row r="34" spans="4:14" x14ac:dyDescent="0.5">
      <c r="D34" s="157"/>
      <c r="E34" s="179"/>
      <c r="F34" s="179"/>
      <c r="L34" s="157">
        <f>M29-L33</f>
        <v>0</v>
      </c>
      <c r="N34" s="179"/>
    </row>
    <row r="35" spans="4:14" x14ac:dyDescent="0.5">
      <c r="D35" s="157"/>
      <c r="E35" s="179"/>
      <c r="F35" s="179"/>
      <c r="N35" s="179"/>
    </row>
    <row r="36" spans="4:14" x14ac:dyDescent="0.5">
      <c r="D36" s="157"/>
      <c r="E36" s="179"/>
      <c r="F36" s="179"/>
      <c r="N36" s="179"/>
    </row>
    <row r="38" spans="4:14" ht="22.5" thickBot="1" x14ac:dyDescent="0.55000000000000004">
      <c r="D38" s="171"/>
      <c r="M38" s="299"/>
    </row>
    <row r="39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D10" sqref="D10"/>
    </sheetView>
  </sheetViews>
  <sheetFormatPr defaultRowHeight="21.75" x14ac:dyDescent="0.5"/>
  <cols>
    <col min="1" max="1" width="7.85546875" style="104" customWidth="1"/>
    <col min="2" max="2" width="8.42578125" style="104" customWidth="1"/>
    <col min="3" max="3" width="25.5703125" style="104" customWidth="1"/>
    <col min="4" max="4" width="12" style="104" customWidth="1"/>
    <col min="5" max="5" width="12.42578125" style="104" customWidth="1"/>
    <col min="6" max="6" width="8.85546875" style="104" customWidth="1"/>
    <col min="7" max="7" width="12.85546875" style="104" customWidth="1"/>
    <col min="8" max="8" width="9" style="104" customWidth="1"/>
    <col min="9" max="9" width="11.7109375" style="104" customWidth="1"/>
    <col min="10" max="10" width="11.28515625" style="1" bestFit="1" customWidth="1"/>
    <col min="11" max="11" width="9.5703125" style="104" bestFit="1" customWidth="1"/>
    <col min="12" max="12" width="14" style="157" bestFit="1" customWidth="1"/>
    <col min="13" max="13" width="14.7109375" style="9" customWidth="1"/>
    <col min="14" max="14" width="14.42578125" style="104" customWidth="1"/>
    <col min="15" max="15" width="9.140625" style="104"/>
    <col min="16" max="16" width="11.5703125" style="104" bestFit="1" customWidth="1"/>
    <col min="17" max="16384" width="9.140625" style="104"/>
  </cols>
  <sheetData>
    <row r="1" spans="1:8" x14ac:dyDescent="0.5">
      <c r="A1" s="470" t="s">
        <v>161</v>
      </c>
      <c r="B1" s="470"/>
      <c r="C1" s="470"/>
      <c r="D1" s="470"/>
      <c r="E1" s="470"/>
      <c r="F1" s="470"/>
      <c r="G1" s="470"/>
      <c r="H1" s="103" t="s">
        <v>68</v>
      </c>
    </row>
    <row r="2" spans="1:8" x14ac:dyDescent="0.5">
      <c r="A2" s="470" t="s">
        <v>712</v>
      </c>
      <c r="B2" s="470"/>
      <c r="C2" s="470"/>
      <c r="D2" s="470"/>
      <c r="E2" s="470"/>
      <c r="F2" s="470"/>
      <c r="G2" s="470"/>
      <c r="H2" s="470"/>
    </row>
    <row r="3" spans="1:8" x14ac:dyDescent="0.5">
      <c r="A3" s="103" t="s">
        <v>20</v>
      </c>
      <c r="B3" s="103"/>
      <c r="C3" s="103"/>
      <c r="D3" s="103"/>
      <c r="E3" s="103"/>
      <c r="F3" s="103"/>
      <c r="G3" s="103"/>
      <c r="H3" s="103" t="s">
        <v>73</v>
      </c>
    </row>
    <row r="4" spans="1:8" x14ac:dyDescent="0.5">
      <c r="A4" s="175"/>
      <c r="B4" s="175"/>
      <c r="C4" s="175"/>
      <c r="D4" s="175"/>
      <c r="E4" s="176"/>
      <c r="F4" s="176"/>
      <c r="G4" s="175"/>
      <c r="H4" s="175"/>
    </row>
    <row r="5" spans="1:8" x14ac:dyDescent="0.5">
      <c r="A5" s="180" t="s">
        <v>22</v>
      </c>
      <c r="B5" s="180" t="s">
        <v>12</v>
      </c>
      <c r="C5" s="177" t="s">
        <v>4</v>
      </c>
      <c r="D5" s="109" t="s">
        <v>21</v>
      </c>
      <c r="E5" s="108" t="s">
        <v>1</v>
      </c>
      <c r="F5" s="108" t="s">
        <v>31</v>
      </c>
      <c r="G5" s="109" t="s">
        <v>2</v>
      </c>
      <c r="H5" s="181" t="s">
        <v>23</v>
      </c>
    </row>
    <row r="6" spans="1:8" x14ac:dyDescent="0.5">
      <c r="A6" s="110"/>
      <c r="B6" s="110"/>
      <c r="C6" s="111"/>
      <c r="D6" s="113" t="s">
        <v>0</v>
      </c>
      <c r="E6" s="112"/>
      <c r="F6" s="112" t="s">
        <v>30</v>
      </c>
      <c r="G6" s="113"/>
      <c r="H6" s="182"/>
    </row>
    <row r="7" spans="1:8" x14ac:dyDescent="0.5">
      <c r="A7" s="115"/>
      <c r="B7" s="116"/>
      <c r="C7" s="62"/>
      <c r="D7" s="124"/>
      <c r="E7" s="119"/>
      <c r="F7" s="161"/>
      <c r="G7" s="118"/>
      <c r="H7" s="120"/>
    </row>
    <row r="8" spans="1:8" x14ac:dyDescent="0.5">
      <c r="A8" s="158" t="s">
        <v>106</v>
      </c>
      <c r="B8" s="116" t="s">
        <v>113</v>
      </c>
      <c r="C8" s="100" t="s">
        <v>709</v>
      </c>
      <c r="D8" s="124">
        <v>44600</v>
      </c>
      <c r="E8" s="119"/>
      <c r="F8" s="161"/>
      <c r="G8" s="118">
        <v>44600</v>
      </c>
      <c r="H8" s="435" t="s">
        <v>713</v>
      </c>
    </row>
    <row r="9" spans="1:8" x14ac:dyDescent="0.5">
      <c r="A9" s="115"/>
      <c r="B9" s="116"/>
      <c r="C9" s="100" t="s">
        <v>711</v>
      </c>
      <c r="D9" s="124"/>
      <c r="E9" s="119"/>
      <c r="F9" s="161"/>
      <c r="G9" s="118"/>
      <c r="H9" s="120"/>
    </row>
    <row r="10" spans="1:8" x14ac:dyDescent="0.5">
      <c r="A10" s="115" t="s">
        <v>716</v>
      </c>
      <c r="B10" s="116" t="s">
        <v>721</v>
      </c>
      <c r="C10" s="100" t="s">
        <v>722</v>
      </c>
      <c r="D10" s="124"/>
      <c r="E10" s="119">
        <v>44600</v>
      </c>
      <c r="F10" s="161"/>
      <c r="G10" s="405">
        <f>G8-E10</f>
        <v>0</v>
      </c>
      <c r="H10" s="120"/>
    </row>
    <row r="11" spans="1:8" x14ac:dyDescent="0.5">
      <c r="A11" s="115"/>
      <c r="B11" s="116"/>
      <c r="C11" s="100"/>
      <c r="D11" s="124"/>
      <c r="E11" s="119"/>
      <c r="F11" s="161"/>
      <c r="G11" s="118"/>
      <c r="H11" s="120"/>
    </row>
    <row r="12" spans="1:8" x14ac:dyDescent="0.5">
      <c r="A12" s="115"/>
      <c r="B12" s="116"/>
      <c r="C12" s="100"/>
      <c r="D12" s="124"/>
      <c r="E12" s="119"/>
      <c r="F12" s="161"/>
      <c r="G12" s="118"/>
      <c r="H12" s="120"/>
    </row>
    <row r="13" spans="1:8" x14ac:dyDescent="0.5">
      <c r="A13" s="115"/>
      <c r="B13" s="116"/>
      <c r="C13" s="100"/>
      <c r="D13" s="124"/>
      <c r="E13" s="119"/>
      <c r="F13" s="161"/>
      <c r="G13" s="118"/>
      <c r="H13" s="120"/>
    </row>
    <row r="14" spans="1:8" x14ac:dyDescent="0.5">
      <c r="A14" s="115" t="s">
        <v>166</v>
      </c>
      <c r="B14" s="116" t="s">
        <v>163</v>
      </c>
      <c r="C14" s="100" t="s">
        <v>710</v>
      </c>
      <c r="D14" s="160">
        <v>3060</v>
      </c>
      <c r="E14" s="313"/>
      <c r="F14" s="117"/>
      <c r="G14" s="173">
        <f>D14</f>
        <v>3060</v>
      </c>
      <c r="H14" s="435" t="s">
        <v>714</v>
      </c>
    </row>
    <row r="15" spans="1:8" x14ac:dyDescent="0.5">
      <c r="A15" s="115"/>
      <c r="B15" s="123"/>
      <c r="C15" s="102" t="s">
        <v>715</v>
      </c>
      <c r="D15" s="159"/>
      <c r="E15" s="117"/>
      <c r="F15" s="117"/>
      <c r="G15" s="173"/>
      <c r="H15" s="120"/>
    </row>
    <row r="16" spans="1:8" x14ac:dyDescent="0.5">
      <c r="A16" s="115" t="s">
        <v>716</v>
      </c>
      <c r="B16" s="116" t="s">
        <v>717</v>
      </c>
      <c r="C16" s="100" t="s">
        <v>710</v>
      </c>
      <c r="D16" s="160">
        <v>56970</v>
      </c>
      <c r="E16" s="313"/>
      <c r="F16" s="117"/>
      <c r="G16" s="173">
        <f>G14+D16</f>
        <v>60030</v>
      </c>
      <c r="H16" s="435" t="s">
        <v>714</v>
      </c>
    </row>
    <row r="17" spans="1:16" x14ac:dyDescent="0.5">
      <c r="A17" s="115"/>
      <c r="B17" s="123"/>
      <c r="C17" s="102" t="s">
        <v>718</v>
      </c>
      <c r="D17" s="159"/>
      <c r="E17" s="117"/>
      <c r="F17" s="117"/>
      <c r="G17" s="173"/>
      <c r="H17" s="120" t="s">
        <v>720</v>
      </c>
    </row>
    <row r="18" spans="1:16" x14ac:dyDescent="0.5">
      <c r="A18" s="115"/>
      <c r="B18" s="116"/>
      <c r="C18" s="62" t="s">
        <v>719</v>
      </c>
      <c r="D18" s="124"/>
      <c r="E18" s="119"/>
      <c r="F18" s="119"/>
      <c r="G18" s="118"/>
      <c r="H18" s="120"/>
      <c r="L18" s="104"/>
    </row>
    <row r="19" spans="1:16" x14ac:dyDescent="0.5">
      <c r="A19" s="115" t="s">
        <v>716</v>
      </c>
      <c r="B19" s="116" t="s">
        <v>721</v>
      </c>
      <c r="C19" s="100" t="s">
        <v>722</v>
      </c>
      <c r="D19" s="124"/>
      <c r="E19" s="119">
        <v>47013</v>
      </c>
      <c r="F19" s="119"/>
      <c r="G19" s="118">
        <f>G16-E19</f>
        <v>13017</v>
      </c>
      <c r="H19" s="120"/>
      <c r="L19" s="104"/>
    </row>
    <row r="20" spans="1:16" x14ac:dyDescent="0.5">
      <c r="A20" s="115"/>
      <c r="B20" s="116"/>
      <c r="C20" s="62"/>
      <c r="D20" s="124"/>
      <c r="E20" s="119"/>
      <c r="F20" s="161"/>
      <c r="G20" s="118"/>
      <c r="H20" s="120"/>
      <c r="L20" s="104"/>
    </row>
    <row r="21" spans="1:16" x14ac:dyDescent="0.5">
      <c r="A21" s="158"/>
      <c r="B21" s="183"/>
      <c r="C21" s="178"/>
      <c r="D21" s="124"/>
      <c r="E21" s="119"/>
      <c r="F21" s="119"/>
      <c r="G21" s="118"/>
      <c r="H21" s="120"/>
      <c r="N21" s="157"/>
    </row>
    <row r="22" spans="1:16" ht="22.5" thickBot="1" x14ac:dyDescent="0.55000000000000004">
      <c r="A22" s="168"/>
      <c r="B22" s="184"/>
      <c r="C22" s="156" t="s">
        <v>6</v>
      </c>
      <c r="D22" s="185">
        <f>SUM(D7:D21)</f>
        <v>104630</v>
      </c>
      <c r="E22" s="186">
        <f>SUM(E7:E21)</f>
        <v>91613</v>
      </c>
      <c r="F22" s="186">
        <f>SUM(F7:F21)</f>
        <v>0</v>
      </c>
      <c r="G22" s="169">
        <f>D22-E22-F22</f>
        <v>13017</v>
      </c>
      <c r="H22" s="187"/>
      <c r="N22" s="157"/>
    </row>
    <row r="23" spans="1:16" ht="22.5" thickTop="1" x14ac:dyDescent="0.5">
      <c r="I23" s="188"/>
      <c r="L23" s="164"/>
      <c r="M23" s="216"/>
      <c r="N23" s="164"/>
      <c r="O23" s="163"/>
      <c r="P23" s="189"/>
    </row>
    <row r="24" spans="1:16" x14ac:dyDescent="0.5">
      <c r="G24" s="157"/>
      <c r="I24" s="157"/>
      <c r="L24" s="164"/>
      <c r="M24" s="216"/>
      <c r="N24" s="164"/>
      <c r="O24" s="163"/>
    </row>
    <row r="25" spans="1:16" x14ac:dyDescent="0.5">
      <c r="G25" s="157"/>
      <c r="I25" s="157"/>
      <c r="L25" s="164"/>
      <c r="M25" s="216"/>
      <c r="N25" s="171"/>
      <c r="O25" s="163"/>
    </row>
    <row r="26" spans="1:16" x14ac:dyDescent="0.5">
      <c r="G26" s="157"/>
      <c r="I26" s="157"/>
      <c r="L26" s="250"/>
      <c r="M26" s="216"/>
      <c r="N26" s="163"/>
      <c r="O26" s="163"/>
    </row>
    <row r="27" spans="1:16" x14ac:dyDescent="0.5">
      <c r="G27" s="188"/>
      <c r="L27" s="190"/>
      <c r="M27" s="298"/>
      <c r="N27" s="157"/>
    </row>
    <row r="28" spans="1:16" x14ac:dyDescent="0.5">
      <c r="G28" s="188"/>
      <c r="N28" s="188"/>
    </row>
    <row r="29" spans="1:16" x14ac:dyDescent="0.5">
      <c r="E29" s="157"/>
    </row>
    <row r="31" spans="1:16" x14ac:dyDescent="0.5">
      <c r="N31" s="188"/>
    </row>
    <row r="32" spans="1:16" x14ac:dyDescent="0.5">
      <c r="N32" s="157"/>
    </row>
    <row r="33" spans="4:14" x14ac:dyDescent="0.5">
      <c r="N33" s="157"/>
    </row>
    <row r="34" spans="4:14" x14ac:dyDescent="0.5">
      <c r="N34" s="188"/>
    </row>
    <row r="35" spans="4:14" x14ac:dyDescent="0.5">
      <c r="D35" s="157"/>
      <c r="E35" s="179"/>
      <c r="F35" s="179"/>
      <c r="N35" s="179"/>
    </row>
    <row r="36" spans="4:14" x14ac:dyDescent="0.5">
      <c r="D36" s="157"/>
      <c r="E36" s="179"/>
      <c r="F36" s="179"/>
      <c r="L36" s="157">
        <f>M31-L35</f>
        <v>0</v>
      </c>
      <c r="N36" s="179"/>
    </row>
    <row r="37" spans="4:14" x14ac:dyDescent="0.5">
      <c r="D37" s="157"/>
      <c r="E37" s="179"/>
      <c r="F37" s="179"/>
      <c r="N37" s="179"/>
    </row>
    <row r="38" spans="4:14" x14ac:dyDescent="0.5">
      <c r="D38" s="157"/>
      <c r="E38" s="179"/>
      <c r="F38" s="179"/>
      <c r="N38" s="179"/>
    </row>
    <row r="40" spans="4:14" ht="22.5" thickBot="1" x14ac:dyDescent="0.55000000000000004">
      <c r="D40" s="171"/>
      <c r="M40" s="299"/>
    </row>
    <row r="41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C47" sqref="C47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9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9" bestFit="1" customWidth="1"/>
    <col min="13" max="13" width="14.7109375" style="9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10" x14ac:dyDescent="0.5">
      <c r="A1" s="469" t="s">
        <v>161</v>
      </c>
      <c r="B1" s="469"/>
      <c r="C1" s="469"/>
      <c r="D1" s="469"/>
      <c r="E1" s="469"/>
      <c r="F1" s="469"/>
      <c r="G1" s="469"/>
      <c r="H1" s="89">
        <v>330617</v>
      </c>
    </row>
    <row r="2" spans="1:10" x14ac:dyDescent="0.5">
      <c r="A2" s="470" t="s">
        <v>800</v>
      </c>
      <c r="B2" s="470"/>
      <c r="C2" s="470"/>
      <c r="D2" s="470"/>
      <c r="E2" s="470"/>
      <c r="F2" s="470"/>
      <c r="G2" s="470"/>
      <c r="H2" s="470"/>
    </row>
    <row r="3" spans="1:10" x14ac:dyDescent="0.5">
      <c r="A3" s="89" t="s">
        <v>20</v>
      </c>
      <c r="B3" s="89"/>
      <c r="C3" s="89"/>
      <c r="D3" s="89"/>
      <c r="E3" s="89"/>
      <c r="F3" s="89"/>
      <c r="G3" s="89"/>
      <c r="H3" s="89" t="s">
        <v>184</v>
      </c>
    </row>
    <row r="4" spans="1:10" x14ac:dyDescent="0.5">
      <c r="A4" s="330"/>
      <c r="B4" s="330"/>
      <c r="C4" s="330"/>
      <c r="D4" s="330"/>
      <c r="E4" s="331"/>
      <c r="F4" s="331"/>
      <c r="G4" s="330"/>
      <c r="H4" s="330"/>
    </row>
    <row r="5" spans="1:10" x14ac:dyDescent="0.5">
      <c r="A5" s="332" t="s">
        <v>22</v>
      </c>
      <c r="B5" s="332" t="s">
        <v>12</v>
      </c>
      <c r="C5" s="333" t="s">
        <v>4</v>
      </c>
      <c r="D5" s="334" t="s">
        <v>21</v>
      </c>
      <c r="E5" s="92" t="s">
        <v>1</v>
      </c>
      <c r="F5" s="92" t="s">
        <v>31</v>
      </c>
      <c r="G5" s="334" t="s">
        <v>2</v>
      </c>
      <c r="H5" s="335" t="s">
        <v>23</v>
      </c>
    </row>
    <row r="6" spans="1:10" x14ac:dyDescent="0.5">
      <c r="A6" s="93"/>
      <c r="B6" s="93"/>
      <c r="C6" s="94"/>
      <c r="D6" s="336" t="s">
        <v>0</v>
      </c>
      <c r="E6" s="95"/>
      <c r="F6" s="95" t="s">
        <v>30</v>
      </c>
      <c r="G6" s="336"/>
      <c r="H6" s="337"/>
    </row>
    <row r="7" spans="1:10" x14ac:dyDescent="0.5">
      <c r="A7" s="348" t="s">
        <v>220</v>
      </c>
      <c r="B7" s="339" t="s">
        <v>221</v>
      </c>
      <c r="C7" s="349" t="s">
        <v>222</v>
      </c>
      <c r="D7" s="338"/>
      <c r="E7" s="275"/>
      <c r="F7" s="275"/>
      <c r="G7" s="338"/>
      <c r="H7" s="122" t="s">
        <v>362</v>
      </c>
      <c r="J7" s="1" t="s">
        <v>654</v>
      </c>
    </row>
    <row r="8" spans="1:10" x14ac:dyDescent="0.5">
      <c r="A8" s="356"/>
      <c r="B8" s="357" t="s">
        <v>661</v>
      </c>
      <c r="C8" s="358" t="s">
        <v>212</v>
      </c>
      <c r="D8" s="359">
        <v>32000</v>
      </c>
      <c r="E8" s="360">
        <f>6720</f>
        <v>6720</v>
      </c>
      <c r="F8" s="361"/>
      <c r="G8" s="362">
        <f>D8-E8</f>
        <v>25280</v>
      </c>
      <c r="H8" s="363"/>
      <c r="J8" s="1" t="s">
        <v>659</v>
      </c>
    </row>
    <row r="9" spans="1:10" x14ac:dyDescent="0.5">
      <c r="A9" s="364"/>
      <c r="B9" s="357">
        <v>2</v>
      </c>
      <c r="C9" s="358" t="s">
        <v>213</v>
      </c>
      <c r="D9" s="359">
        <v>16000</v>
      </c>
      <c r="E9" s="360"/>
      <c r="F9" s="361"/>
      <c r="G9" s="362">
        <f t="shared" ref="G9:G42" si="0">D9-E9</f>
        <v>16000</v>
      </c>
      <c r="H9" s="363"/>
    </row>
    <row r="10" spans="1:10" x14ac:dyDescent="0.5">
      <c r="A10" s="356"/>
      <c r="B10" s="357">
        <v>3</v>
      </c>
      <c r="C10" s="358" t="s">
        <v>214</v>
      </c>
      <c r="D10" s="359">
        <v>8000</v>
      </c>
      <c r="E10" s="360"/>
      <c r="F10" s="361"/>
      <c r="G10" s="362">
        <f t="shared" si="0"/>
        <v>8000</v>
      </c>
      <c r="H10" s="363"/>
    </row>
    <row r="11" spans="1:10" x14ac:dyDescent="0.5">
      <c r="A11" s="364"/>
      <c r="B11" s="357">
        <v>4</v>
      </c>
      <c r="C11" s="358" t="s">
        <v>215</v>
      </c>
      <c r="D11" s="359">
        <v>4000</v>
      </c>
      <c r="E11" s="360"/>
      <c r="F11" s="361"/>
      <c r="G11" s="362">
        <f t="shared" si="0"/>
        <v>4000</v>
      </c>
      <c r="H11" s="363"/>
    </row>
    <row r="12" spans="1:10" x14ac:dyDescent="0.5">
      <c r="A12" s="364" t="s">
        <v>551</v>
      </c>
      <c r="B12" s="357" t="s">
        <v>667</v>
      </c>
      <c r="C12" s="358" t="s">
        <v>216</v>
      </c>
      <c r="D12" s="359">
        <v>104500</v>
      </c>
      <c r="E12" s="360">
        <f>21945</f>
        <v>21945</v>
      </c>
      <c r="F12" s="361"/>
      <c r="G12" s="362">
        <f t="shared" si="0"/>
        <v>82555</v>
      </c>
      <c r="H12" s="363"/>
    </row>
    <row r="13" spans="1:10" x14ac:dyDescent="0.5">
      <c r="A13" s="356"/>
      <c r="B13" s="357">
        <v>6</v>
      </c>
      <c r="C13" s="358" t="s">
        <v>217</v>
      </c>
      <c r="D13" s="359">
        <v>36000</v>
      </c>
      <c r="E13" s="360"/>
      <c r="F13" s="360"/>
      <c r="G13" s="362">
        <f t="shared" si="0"/>
        <v>36000</v>
      </c>
      <c r="H13" s="363"/>
    </row>
    <row r="14" spans="1:10" x14ac:dyDescent="0.5">
      <c r="A14" s="364" t="s">
        <v>575</v>
      </c>
      <c r="B14" s="357" t="s">
        <v>652</v>
      </c>
      <c r="C14" s="358" t="s">
        <v>218</v>
      </c>
      <c r="D14" s="359">
        <v>34500</v>
      </c>
      <c r="E14" s="360">
        <f>7245</f>
        <v>7245</v>
      </c>
      <c r="F14" s="360"/>
      <c r="G14" s="362">
        <f t="shared" si="0"/>
        <v>27255</v>
      </c>
      <c r="H14" s="363"/>
    </row>
    <row r="15" spans="1:10" x14ac:dyDescent="0.5">
      <c r="A15" s="364" t="s">
        <v>551</v>
      </c>
      <c r="B15" s="357" t="s">
        <v>667</v>
      </c>
      <c r="C15" s="358" t="s">
        <v>219</v>
      </c>
      <c r="D15" s="359">
        <v>59000</v>
      </c>
      <c r="E15" s="360">
        <f>12390+10620</f>
        <v>23010</v>
      </c>
      <c r="F15" s="360"/>
      <c r="G15" s="362">
        <f t="shared" si="0"/>
        <v>35990</v>
      </c>
      <c r="H15" s="363" t="s">
        <v>840</v>
      </c>
    </row>
    <row r="16" spans="1:10" x14ac:dyDescent="0.5">
      <c r="A16" s="364" t="s">
        <v>836</v>
      </c>
      <c r="B16" s="357" t="s">
        <v>837</v>
      </c>
      <c r="C16" s="358" t="s">
        <v>185</v>
      </c>
      <c r="D16" s="359">
        <v>67500</v>
      </c>
      <c r="E16" s="360">
        <f>28350</f>
        <v>28350</v>
      </c>
      <c r="F16" s="360"/>
      <c r="G16" s="362">
        <f t="shared" si="0"/>
        <v>39150</v>
      </c>
      <c r="H16" s="363"/>
    </row>
    <row r="17" spans="1:12" x14ac:dyDescent="0.5">
      <c r="A17" s="364"/>
      <c r="B17" s="357">
        <v>10</v>
      </c>
      <c r="C17" s="358" t="s">
        <v>186</v>
      </c>
      <c r="D17" s="365">
        <v>184500</v>
      </c>
      <c r="E17" s="360"/>
      <c r="F17" s="360"/>
      <c r="G17" s="362">
        <f t="shared" si="0"/>
        <v>184500</v>
      </c>
      <c r="H17" s="363"/>
      <c r="L17" s="1"/>
    </row>
    <row r="18" spans="1:12" x14ac:dyDescent="0.5">
      <c r="A18" s="364" t="s">
        <v>575</v>
      </c>
      <c r="B18" s="357" t="s">
        <v>652</v>
      </c>
      <c r="C18" s="358" t="s">
        <v>187</v>
      </c>
      <c r="D18" s="359">
        <v>27000</v>
      </c>
      <c r="E18" s="360">
        <f>5670</f>
        <v>5670</v>
      </c>
      <c r="F18" s="361"/>
      <c r="G18" s="362">
        <f t="shared" si="0"/>
        <v>21330</v>
      </c>
      <c r="H18" s="363"/>
      <c r="L18" s="1"/>
    </row>
    <row r="19" spans="1:12" x14ac:dyDescent="0.5">
      <c r="A19" s="364"/>
      <c r="B19" s="357" t="s">
        <v>660</v>
      </c>
      <c r="C19" s="358" t="s">
        <v>188</v>
      </c>
      <c r="D19" s="359">
        <v>28500</v>
      </c>
      <c r="E19" s="360">
        <f>5985</f>
        <v>5985</v>
      </c>
      <c r="F19" s="361"/>
      <c r="G19" s="362">
        <f t="shared" si="0"/>
        <v>22515</v>
      </c>
      <c r="H19" s="363"/>
      <c r="L19" s="1"/>
    </row>
    <row r="20" spans="1:12" x14ac:dyDescent="0.5">
      <c r="A20" s="364" t="s">
        <v>575</v>
      </c>
      <c r="B20" s="357" t="s">
        <v>652</v>
      </c>
      <c r="C20" s="358" t="s">
        <v>189</v>
      </c>
      <c r="D20" s="359">
        <v>73500</v>
      </c>
      <c r="E20" s="360">
        <f>14820+13230</f>
        <v>28050</v>
      </c>
      <c r="F20" s="361"/>
      <c r="G20" s="362">
        <f t="shared" si="0"/>
        <v>45450</v>
      </c>
      <c r="H20" s="363" t="s">
        <v>931</v>
      </c>
      <c r="L20" s="1"/>
    </row>
    <row r="21" spans="1:12" x14ac:dyDescent="0.5">
      <c r="A21" s="364"/>
      <c r="B21" s="357">
        <v>14</v>
      </c>
      <c r="C21" s="358" t="s">
        <v>190</v>
      </c>
      <c r="D21" s="359">
        <v>6000</v>
      </c>
      <c r="E21" s="360"/>
      <c r="F21" s="361"/>
      <c r="G21" s="362">
        <f t="shared" si="0"/>
        <v>6000</v>
      </c>
      <c r="H21" s="363"/>
      <c r="L21" s="1"/>
    </row>
    <row r="22" spans="1:12" x14ac:dyDescent="0.5">
      <c r="A22" s="364"/>
      <c r="B22" s="357">
        <v>15</v>
      </c>
      <c r="C22" s="358" t="s">
        <v>191</v>
      </c>
      <c r="D22" s="359">
        <v>13500</v>
      </c>
      <c r="E22" s="360"/>
      <c r="F22" s="361"/>
      <c r="G22" s="362">
        <f t="shared" si="0"/>
        <v>13500</v>
      </c>
      <c r="H22" s="363"/>
      <c r="L22" s="1"/>
    </row>
    <row r="23" spans="1:12" x14ac:dyDescent="0.5">
      <c r="A23" s="364"/>
      <c r="B23" s="357">
        <v>16</v>
      </c>
      <c r="C23" s="358" t="s">
        <v>192</v>
      </c>
      <c r="D23" s="359">
        <v>60000</v>
      </c>
      <c r="E23" s="360"/>
      <c r="F23" s="361"/>
      <c r="G23" s="362">
        <f t="shared" si="0"/>
        <v>60000</v>
      </c>
      <c r="H23" s="363"/>
      <c r="L23" s="1"/>
    </row>
    <row r="24" spans="1:12" x14ac:dyDescent="0.5">
      <c r="A24" s="364"/>
      <c r="B24" s="357">
        <v>17</v>
      </c>
      <c r="C24" s="358" t="s">
        <v>193</v>
      </c>
      <c r="D24" s="359">
        <v>185500</v>
      </c>
      <c r="E24" s="360"/>
      <c r="F24" s="361"/>
      <c r="G24" s="362">
        <f t="shared" si="0"/>
        <v>185500</v>
      </c>
      <c r="H24" s="363"/>
      <c r="L24" s="1"/>
    </row>
    <row r="25" spans="1:12" x14ac:dyDescent="0.5">
      <c r="A25" s="364"/>
      <c r="B25" s="357" t="s">
        <v>832</v>
      </c>
      <c r="C25" s="358" t="s">
        <v>194</v>
      </c>
      <c r="D25" s="359">
        <v>25500</v>
      </c>
      <c r="E25" s="360">
        <f>9945</f>
        <v>9945</v>
      </c>
      <c r="F25" s="361"/>
      <c r="G25" s="362">
        <f t="shared" si="0"/>
        <v>15555</v>
      </c>
      <c r="H25" s="363"/>
      <c r="L25" s="1"/>
    </row>
    <row r="26" spans="1:12" x14ac:dyDescent="0.5">
      <c r="A26" s="364"/>
      <c r="B26" s="357">
        <v>19</v>
      </c>
      <c r="C26" s="358" t="s">
        <v>195</v>
      </c>
      <c r="D26" s="359">
        <v>18000</v>
      </c>
      <c r="E26" s="360"/>
      <c r="F26" s="361"/>
      <c r="G26" s="362">
        <f t="shared" si="0"/>
        <v>18000</v>
      </c>
      <c r="H26" s="363"/>
      <c r="L26" s="1"/>
    </row>
    <row r="27" spans="1:12" x14ac:dyDescent="0.5">
      <c r="A27" s="364"/>
      <c r="B27" s="357">
        <v>20</v>
      </c>
      <c r="C27" s="358" t="s">
        <v>196</v>
      </c>
      <c r="D27" s="359">
        <v>43500</v>
      </c>
      <c r="E27" s="360"/>
      <c r="F27" s="361"/>
      <c r="G27" s="362">
        <f t="shared" si="0"/>
        <v>43500</v>
      </c>
      <c r="H27" s="363"/>
      <c r="L27" s="1"/>
    </row>
    <row r="28" spans="1:12" x14ac:dyDescent="0.5">
      <c r="A28" s="364" t="s">
        <v>838</v>
      </c>
      <c r="B28" s="357" t="s">
        <v>839</v>
      </c>
      <c r="C28" s="358" t="s">
        <v>197</v>
      </c>
      <c r="D28" s="359">
        <v>6000</v>
      </c>
      <c r="E28" s="360">
        <f>2340</f>
        <v>2340</v>
      </c>
      <c r="F28" s="361"/>
      <c r="G28" s="362">
        <f t="shared" si="0"/>
        <v>3660</v>
      </c>
      <c r="H28" s="363"/>
      <c r="L28" s="1"/>
    </row>
    <row r="29" spans="1:12" x14ac:dyDescent="0.5">
      <c r="A29" s="364" t="s">
        <v>575</v>
      </c>
      <c r="B29" s="357" t="s">
        <v>652</v>
      </c>
      <c r="C29" s="358" t="s">
        <v>198</v>
      </c>
      <c r="D29" s="359">
        <v>77000</v>
      </c>
      <c r="E29" s="360">
        <f>14825+12885</f>
        <v>27710</v>
      </c>
      <c r="F29" s="361"/>
      <c r="G29" s="362">
        <f t="shared" si="0"/>
        <v>49290</v>
      </c>
      <c r="H29" s="363" t="s">
        <v>945</v>
      </c>
      <c r="L29" s="1"/>
    </row>
    <row r="30" spans="1:12" x14ac:dyDescent="0.5">
      <c r="A30" s="364" t="s">
        <v>575</v>
      </c>
      <c r="B30" s="357" t="s">
        <v>652</v>
      </c>
      <c r="C30" s="358" t="s">
        <v>199</v>
      </c>
      <c r="D30" s="359">
        <v>64500</v>
      </c>
      <c r="E30" s="360">
        <f>13230</f>
        <v>13230</v>
      </c>
      <c r="F30" s="361"/>
      <c r="G30" s="362">
        <f t="shared" si="0"/>
        <v>51270</v>
      </c>
      <c r="H30" s="363"/>
      <c r="L30" s="1"/>
    </row>
    <row r="31" spans="1:12" x14ac:dyDescent="0.5">
      <c r="A31" s="364"/>
      <c r="B31" s="357">
        <v>24</v>
      </c>
      <c r="C31" s="358" t="s">
        <v>200</v>
      </c>
      <c r="D31" s="359">
        <v>19500</v>
      </c>
      <c r="E31" s="360"/>
      <c r="F31" s="361"/>
      <c r="G31" s="362">
        <f t="shared" si="0"/>
        <v>19500</v>
      </c>
      <c r="H31" s="363"/>
      <c r="L31" s="1"/>
    </row>
    <row r="32" spans="1:12" x14ac:dyDescent="0.5">
      <c r="A32" s="364"/>
      <c r="B32" s="357">
        <v>25</v>
      </c>
      <c r="C32" s="358" t="s">
        <v>201</v>
      </c>
      <c r="D32" s="359">
        <v>88500</v>
      </c>
      <c r="E32" s="360"/>
      <c r="F32" s="361"/>
      <c r="G32" s="362">
        <f t="shared" si="0"/>
        <v>88500</v>
      </c>
      <c r="H32" s="363"/>
      <c r="L32" s="1"/>
    </row>
    <row r="33" spans="1:16" x14ac:dyDescent="0.5">
      <c r="A33" s="364"/>
      <c r="B33" s="357">
        <v>26</v>
      </c>
      <c r="C33" s="358" t="s">
        <v>202</v>
      </c>
      <c r="D33" s="359">
        <v>37500</v>
      </c>
      <c r="E33" s="360"/>
      <c r="F33" s="361"/>
      <c r="G33" s="362">
        <f t="shared" si="0"/>
        <v>37500</v>
      </c>
      <c r="H33" s="363"/>
      <c r="L33" s="1"/>
    </row>
    <row r="34" spans="1:16" x14ac:dyDescent="0.5">
      <c r="A34" s="364"/>
      <c r="B34" s="357">
        <v>27</v>
      </c>
      <c r="C34" s="358" t="s">
        <v>203</v>
      </c>
      <c r="D34" s="359">
        <v>39000</v>
      </c>
      <c r="E34" s="360"/>
      <c r="F34" s="361"/>
      <c r="G34" s="362">
        <f t="shared" si="0"/>
        <v>39000</v>
      </c>
      <c r="H34" s="363"/>
      <c r="L34" s="1"/>
    </row>
    <row r="35" spans="1:16" x14ac:dyDescent="0.5">
      <c r="A35" s="364"/>
      <c r="B35" s="357">
        <v>28</v>
      </c>
      <c r="C35" s="358" t="s">
        <v>204</v>
      </c>
      <c r="D35" s="359">
        <v>19500</v>
      </c>
      <c r="E35" s="360"/>
      <c r="F35" s="361"/>
      <c r="G35" s="362">
        <f t="shared" si="0"/>
        <v>19500</v>
      </c>
      <c r="H35" s="363"/>
      <c r="L35" s="1"/>
    </row>
    <row r="36" spans="1:16" x14ac:dyDescent="0.5">
      <c r="A36" s="364" t="s">
        <v>575</v>
      </c>
      <c r="B36" s="357" t="s">
        <v>652</v>
      </c>
      <c r="C36" s="358" t="s">
        <v>205</v>
      </c>
      <c r="D36" s="359">
        <v>51000</v>
      </c>
      <c r="E36" s="360">
        <f>10710</f>
        <v>10710</v>
      </c>
      <c r="F36" s="361"/>
      <c r="G36" s="362">
        <f t="shared" si="0"/>
        <v>40290</v>
      </c>
      <c r="H36" s="363"/>
      <c r="L36" s="1"/>
    </row>
    <row r="37" spans="1:16" x14ac:dyDescent="0.5">
      <c r="A37" s="364"/>
      <c r="B37" s="357">
        <v>30</v>
      </c>
      <c r="C37" s="358" t="s">
        <v>206</v>
      </c>
      <c r="D37" s="359">
        <v>4500</v>
      </c>
      <c r="E37" s="360"/>
      <c r="F37" s="361"/>
      <c r="G37" s="362">
        <f t="shared" si="0"/>
        <v>4500</v>
      </c>
      <c r="H37" s="363"/>
      <c r="L37" s="1"/>
    </row>
    <row r="38" spans="1:16" x14ac:dyDescent="0.5">
      <c r="A38" s="364"/>
      <c r="B38" s="357" t="s">
        <v>660</v>
      </c>
      <c r="C38" s="358" t="s">
        <v>207</v>
      </c>
      <c r="D38" s="359">
        <v>30000</v>
      </c>
      <c r="E38" s="360">
        <f>6300</f>
        <v>6300</v>
      </c>
      <c r="F38" s="361"/>
      <c r="G38" s="362">
        <f t="shared" si="0"/>
        <v>23700</v>
      </c>
      <c r="H38" s="363"/>
      <c r="L38" s="1"/>
    </row>
    <row r="39" spans="1:16" x14ac:dyDescent="0.5">
      <c r="A39" s="364" t="s">
        <v>575</v>
      </c>
      <c r="B39" s="357" t="s">
        <v>652</v>
      </c>
      <c r="C39" s="358" t="s">
        <v>208</v>
      </c>
      <c r="D39" s="359">
        <v>86000</v>
      </c>
      <c r="E39" s="360">
        <f>18060</f>
        <v>18060</v>
      </c>
      <c r="F39" s="361"/>
      <c r="G39" s="362">
        <f t="shared" si="0"/>
        <v>67940</v>
      </c>
      <c r="H39" s="363"/>
      <c r="L39" s="1"/>
    </row>
    <row r="40" spans="1:16" x14ac:dyDescent="0.5">
      <c r="A40" s="364" t="s">
        <v>943</v>
      </c>
      <c r="B40" s="357" t="s">
        <v>944</v>
      </c>
      <c r="C40" s="358" t="s">
        <v>209</v>
      </c>
      <c r="D40" s="359">
        <v>43500</v>
      </c>
      <c r="E40" s="360">
        <f>16875</f>
        <v>16875</v>
      </c>
      <c r="F40" s="361"/>
      <c r="G40" s="362">
        <f t="shared" si="0"/>
        <v>26625</v>
      </c>
      <c r="H40" s="363"/>
      <c r="L40" s="1"/>
    </row>
    <row r="41" spans="1:16" x14ac:dyDescent="0.5">
      <c r="A41" s="364"/>
      <c r="B41" s="357">
        <v>34</v>
      </c>
      <c r="C41" s="358" t="s">
        <v>210</v>
      </c>
      <c r="D41" s="359">
        <v>39000</v>
      </c>
      <c r="E41" s="360"/>
      <c r="F41" s="361"/>
      <c r="G41" s="362">
        <f t="shared" si="0"/>
        <v>39000</v>
      </c>
      <c r="H41" s="363"/>
      <c r="L41" s="1"/>
    </row>
    <row r="42" spans="1:16" x14ac:dyDescent="0.5">
      <c r="A42" s="364"/>
      <c r="B42" s="357" t="s">
        <v>660</v>
      </c>
      <c r="C42" s="366" t="s">
        <v>211</v>
      </c>
      <c r="D42" s="367">
        <v>36000</v>
      </c>
      <c r="E42" s="360">
        <f>7560</f>
        <v>7560</v>
      </c>
      <c r="F42" s="361"/>
      <c r="G42" s="362">
        <f t="shared" si="0"/>
        <v>28440</v>
      </c>
      <c r="H42" s="363"/>
      <c r="L42" s="1"/>
    </row>
    <row r="43" spans="1:16" x14ac:dyDescent="0.5">
      <c r="A43" s="351"/>
      <c r="B43" s="352"/>
      <c r="C43" s="353"/>
      <c r="D43" s="282"/>
      <c r="E43" s="42"/>
      <c r="F43" s="42"/>
      <c r="G43" s="354"/>
      <c r="H43" s="355"/>
      <c r="N43" s="9"/>
    </row>
    <row r="44" spans="1:16" ht="22.5" thickBot="1" x14ac:dyDescent="0.55000000000000004">
      <c r="A44" s="340"/>
      <c r="B44" s="341"/>
      <c r="C44" s="255" t="s">
        <v>6</v>
      </c>
      <c r="D44" s="185">
        <f>SUM(D7:D43)</f>
        <v>1668500</v>
      </c>
      <c r="E44" s="342">
        <f>SUM(E7:E43)</f>
        <v>239705</v>
      </c>
      <c r="F44" s="342">
        <f>SUM(F7:F43)</f>
        <v>0</v>
      </c>
      <c r="G44" s="343">
        <f>D44-E44-F44</f>
        <v>1428795</v>
      </c>
      <c r="H44" s="344"/>
      <c r="N44" s="9"/>
    </row>
    <row r="45" spans="1:16" ht="22.5" thickTop="1" x14ac:dyDescent="0.5">
      <c r="I45" s="63"/>
      <c r="L45" s="216"/>
      <c r="M45" s="216"/>
      <c r="N45" s="216"/>
      <c r="O45" s="3"/>
      <c r="P45" s="345"/>
    </row>
    <row r="46" spans="1:16" x14ac:dyDescent="0.5">
      <c r="G46" s="9"/>
      <c r="I46" s="9"/>
      <c r="L46" s="216"/>
      <c r="M46" s="216"/>
      <c r="N46" s="216"/>
      <c r="O46" s="3"/>
    </row>
    <row r="47" spans="1:16" x14ac:dyDescent="0.5">
      <c r="G47" s="9"/>
      <c r="I47" s="9"/>
      <c r="L47" s="216"/>
      <c r="M47" s="216"/>
      <c r="N47" s="83"/>
      <c r="O47" s="3"/>
    </row>
    <row r="48" spans="1:16" x14ac:dyDescent="0.5">
      <c r="G48" s="9"/>
      <c r="I48" s="9"/>
      <c r="L48" s="346"/>
      <c r="M48" s="216"/>
      <c r="N48" s="3"/>
      <c r="O48" s="3"/>
    </row>
    <row r="49" spans="4:14" x14ac:dyDescent="0.5">
      <c r="G49" s="63"/>
      <c r="L49" s="298"/>
      <c r="M49" s="298"/>
      <c r="N49" s="9"/>
    </row>
    <row r="50" spans="4:14" x14ac:dyDescent="0.5">
      <c r="G50" s="63"/>
      <c r="N50" s="63"/>
    </row>
    <row r="51" spans="4:14" x14ac:dyDescent="0.5">
      <c r="E51" s="9"/>
    </row>
    <row r="53" spans="4:14" x14ac:dyDescent="0.5">
      <c r="N53" s="63"/>
    </row>
    <row r="54" spans="4:14" x14ac:dyDescent="0.5">
      <c r="N54" s="9"/>
    </row>
    <row r="55" spans="4:14" x14ac:dyDescent="0.5">
      <c r="N55" s="9"/>
    </row>
    <row r="56" spans="4:14" x14ac:dyDescent="0.5">
      <c r="N56" s="63"/>
    </row>
    <row r="57" spans="4:14" x14ac:dyDescent="0.5">
      <c r="D57" s="9"/>
      <c r="E57" s="347"/>
      <c r="F57" s="347"/>
      <c r="N57" s="347"/>
    </row>
    <row r="58" spans="4:14" x14ac:dyDescent="0.5">
      <c r="D58" s="9"/>
      <c r="E58" s="347"/>
      <c r="F58" s="347"/>
      <c r="L58" s="9">
        <f>M53-L57</f>
        <v>0</v>
      </c>
      <c r="N58" s="347"/>
    </row>
    <row r="59" spans="4:14" x14ac:dyDescent="0.5">
      <c r="D59" s="9"/>
      <c r="E59" s="347"/>
      <c r="F59" s="347"/>
      <c r="N59" s="347"/>
    </row>
    <row r="60" spans="4:14" x14ac:dyDescent="0.5">
      <c r="D60" s="9"/>
      <c r="E60" s="347"/>
      <c r="F60" s="347"/>
      <c r="N60" s="347"/>
    </row>
    <row r="62" spans="4:14" ht="22.5" thickBot="1" x14ac:dyDescent="0.55000000000000004">
      <c r="D62" s="83"/>
      <c r="M62" s="299"/>
    </row>
    <row r="6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4" workbookViewId="0">
      <selection activeCell="E17" sqref="E17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25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9" bestFit="1" customWidth="1"/>
    <col min="13" max="13" width="14.7109375" style="9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469" t="s">
        <v>161</v>
      </c>
      <c r="B1" s="469"/>
      <c r="C1" s="469"/>
      <c r="D1" s="469"/>
      <c r="E1" s="469"/>
      <c r="F1" s="469"/>
      <c r="G1" s="469"/>
      <c r="H1" s="89">
        <v>330617</v>
      </c>
    </row>
    <row r="2" spans="1:8" x14ac:dyDescent="0.5">
      <c r="A2" s="470" t="s">
        <v>800</v>
      </c>
      <c r="B2" s="470"/>
      <c r="C2" s="470"/>
      <c r="D2" s="470"/>
      <c r="E2" s="470"/>
      <c r="F2" s="470"/>
      <c r="G2" s="470"/>
      <c r="H2" s="470"/>
    </row>
    <row r="3" spans="1:8" x14ac:dyDescent="0.5">
      <c r="A3" s="89" t="s">
        <v>20</v>
      </c>
      <c r="B3" s="89"/>
      <c r="C3" s="89"/>
      <c r="D3" s="89"/>
      <c r="E3" s="89"/>
      <c r="F3" s="89"/>
      <c r="G3" s="89"/>
      <c r="H3" s="89" t="s">
        <v>184</v>
      </c>
    </row>
    <row r="4" spans="1:8" x14ac:dyDescent="0.5">
      <c r="A4" s="330"/>
      <c r="B4" s="330"/>
      <c r="C4" s="330"/>
      <c r="D4" s="330"/>
      <c r="E4" s="331"/>
      <c r="F4" s="331"/>
      <c r="G4" s="330"/>
      <c r="H4" s="330"/>
    </row>
    <row r="5" spans="1:8" x14ac:dyDescent="0.5">
      <c r="A5" s="332" t="s">
        <v>22</v>
      </c>
      <c r="B5" s="332" t="s">
        <v>12</v>
      </c>
      <c r="C5" s="333" t="s">
        <v>4</v>
      </c>
      <c r="D5" s="334" t="s">
        <v>21</v>
      </c>
      <c r="E5" s="92" t="s">
        <v>1</v>
      </c>
      <c r="F5" s="92" t="s">
        <v>31</v>
      </c>
      <c r="G5" s="334" t="s">
        <v>2</v>
      </c>
      <c r="H5" s="335" t="s">
        <v>23</v>
      </c>
    </row>
    <row r="6" spans="1:8" x14ac:dyDescent="0.5">
      <c r="A6" s="93"/>
      <c r="B6" s="93"/>
      <c r="C6" s="94"/>
      <c r="D6" s="336" t="s">
        <v>0</v>
      </c>
      <c r="E6" s="95"/>
      <c r="F6" s="95" t="s">
        <v>30</v>
      </c>
      <c r="G6" s="336"/>
      <c r="H6" s="337"/>
    </row>
    <row r="7" spans="1:8" x14ac:dyDescent="0.5">
      <c r="A7" s="348" t="s">
        <v>220</v>
      </c>
      <c r="B7" s="339" t="s">
        <v>221</v>
      </c>
      <c r="C7" s="349" t="s">
        <v>223</v>
      </c>
      <c r="D7" s="338"/>
      <c r="E7" s="275"/>
      <c r="F7" s="275"/>
      <c r="G7" s="338"/>
      <c r="H7" s="350"/>
    </row>
    <row r="8" spans="1:8" x14ac:dyDescent="0.5">
      <c r="A8" s="356"/>
      <c r="B8" s="357">
        <v>1</v>
      </c>
      <c r="C8" s="358" t="s">
        <v>188</v>
      </c>
      <c r="D8" s="359">
        <v>100000</v>
      </c>
      <c r="E8" s="360"/>
      <c r="F8" s="361"/>
      <c r="G8" s="362">
        <f>D8</f>
        <v>100000</v>
      </c>
      <c r="H8" s="350" t="s">
        <v>224</v>
      </c>
    </row>
    <row r="9" spans="1:8" x14ac:dyDescent="0.5">
      <c r="A9" s="364" t="s">
        <v>748</v>
      </c>
      <c r="B9" s="357" t="s">
        <v>946</v>
      </c>
      <c r="C9" s="358" t="s">
        <v>947</v>
      </c>
      <c r="D9" s="359"/>
      <c r="E9" s="360">
        <v>9000</v>
      </c>
      <c r="F9" s="361"/>
      <c r="G9" s="362">
        <f>G8-E9</f>
        <v>91000</v>
      </c>
      <c r="H9" s="364" t="s">
        <v>225</v>
      </c>
    </row>
    <row r="10" spans="1:8" x14ac:dyDescent="0.5">
      <c r="A10" s="356"/>
      <c r="B10" s="357"/>
      <c r="C10" s="358"/>
      <c r="D10" s="359"/>
      <c r="E10" s="360"/>
      <c r="F10" s="361"/>
      <c r="G10" s="362"/>
      <c r="H10" s="363"/>
    </row>
    <row r="11" spans="1:8" x14ac:dyDescent="0.5">
      <c r="A11" s="364"/>
      <c r="B11" s="357"/>
      <c r="C11" s="358"/>
      <c r="D11" s="359"/>
      <c r="E11" s="360"/>
      <c r="F11" s="361"/>
      <c r="G11" s="362"/>
      <c r="H11" s="363"/>
    </row>
    <row r="12" spans="1:8" x14ac:dyDescent="0.5">
      <c r="A12" s="364"/>
      <c r="B12" s="357"/>
      <c r="C12" s="358"/>
      <c r="D12" s="359"/>
      <c r="E12" s="360"/>
      <c r="F12" s="361"/>
      <c r="G12" s="362"/>
      <c r="H12" s="363"/>
    </row>
    <row r="13" spans="1:8" x14ac:dyDescent="0.5">
      <c r="A13" s="356"/>
      <c r="B13" s="357">
        <v>2</v>
      </c>
      <c r="C13" s="358" t="s">
        <v>194</v>
      </c>
      <c r="D13" s="359">
        <v>100000</v>
      </c>
      <c r="E13" s="360"/>
      <c r="F13" s="361"/>
      <c r="G13" s="362">
        <f>D13</f>
        <v>100000</v>
      </c>
      <c r="H13" s="350" t="s">
        <v>226</v>
      </c>
    </row>
    <row r="14" spans="1:8" x14ac:dyDescent="0.5">
      <c r="A14" s="364"/>
      <c r="B14" s="357"/>
      <c r="C14" s="358"/>
      <c r="D14" s="359"/>
      <c r="E14" s="360"/>
      <c r="F14" s="361"/>
      <c r="G14" s="362"/>
      <c r="H14" s="364" t="s">
        <v>225</v>
      </c>
    </row>
    <row r="15" spans="1:8" x14ac:dyDescent="0.5">
      <c r="A15" s="356"/>
      <c r="B15" s="357"/>
      <c r="C15" s="358"/>
      <c r="D15" s="359"/>
      <c r="E15" s="360"/>
      <c r="F15" s="360"/>
      <c r="G15" s="362"/>
      <c r="H15" s="363"/>
    </row>
    <row r="16" spans="1:8" x14ac:dyDescent="0.5">
      <c r="A16" s="364"/>
      <c r="B16" s="357"/>
      <c r="C16" s="358"/>
      <c r="D16" s="359"/>
      <c r="E16" s="360"/>
      <c r="F16" s="360"/>
      <c r="G16" s="362"/>
      <c r="H16" s="363"/>
    </row>
    <row r="17" spans="1:16" x14ac:dyDescent="0.5">
      <c r="A17" s="364"/>
      <c r="B17" s="357"/>
      <c r="C17" s="358"/>
      <c r="D17" s="359"/>
      <c r="E17" s="360"/>
      <c r="F17" s="361"/>
      <c r="G17" s="362"/>
      <c r="H17" s="363"/>
      <c r="L17" s="1"/>
    </row>
    <row r="18" spans="1:16" x14ac:dyDescent="0.5">
      <c r="A18" s="364"/>
      <c r="B18" s="357">
        <v>3</v>
      </c>
      <c r="C18" s="358" t="s">
        <v>193</v>
      </c>
      <c r="D18" s="359">
        <v>100000</v>
      </c>
      <c r="E18" s="360"/>
      <c r="F18" s="361"/>
      <c r="G18" s="362">
        <f>D18</f>
        <v>100000</v>
      </c>
      <c r="H18" s="350" t="s">
        <v>227</v>
      </c>
      <c r="L18" s="1"/>
    </row>
    <row r="19" spans="1:16" x14ac:dyDescent="0.5">
      <c r="A19" s="364" t="s">
        <v>524</v>
      </c>
      <c r="B19" s="357" t="s">
        <v>650</v>
      </c>
      <c r="C19" s="358" t="s">
        <v>651</v>
      </c>
      <c r="D19" s="359"/>
      <c r="E19" s="360">
        <v>2450</v>
      </c>
      <c r="F19" s="361"/>
      <c r="G19" s="362">
        <f>G18-E19</f>
        <v>97550</v>
      </c>
      <c r="H19" s="364" t="s">
        <v>225</v>
      </c>
      <c r="L19" s="1"/>
    </row>
    <row r="20" spans="1:16" x14ac:dyDescent="0.5">
      <c r="A20" s="364" t="s">
        <v>790</v>
      </c>
      <c r="B20" s="357" t="s">
        <v>831</v>
      </c>
      <c r="C20" s="358" t="s">
        <v>651</v>
      </c>
      <c r="D20" s="359"/>
      <c r="E20" s="360">
        <v>6300</v>
      </c>
      <c r="F20" s="361"/>
      <c r="G20" s="362"/>
      <c r="H20" s="363"/>
      <c r="L20" s="1"/>
    </row>
    <row r="21" spans="1:16" x14ac:dyDescent="0.5">
      <c r="A21" s="364"/>
      <c r="B21" s="357"/>
      <c r="C21" s="358"/>
      <c r="D21" s="359"/>
      <c r="E21" s="360"/>
      <c r="F21" s="361"/>
      <c r="G21" s="362"/>
      <c r="H21" s="363"/>
      <c r="L21" s="1"/>
    </row>
    <row r="22" spans="1:16" x14ac:dyDescent="0.5">
      <c r="A22" s="364"/>
      <c r="B22" s="357"/>
      <c r="C22" s="366"/>
      <c r="D22" s="367"/>
      <c r="E22" s="360"/>
      <c r="F22" s="361"/>
      <c r="G22" s="362"/>
      <c r="H22" s="363"/>
      <c r="L22" s="1"/>
    </row>
    <row r="23" spans="1:16" x14ac:dyDescent="0.5">
      <c r="A23" s="351"/>
      <c r="B23" s="352"/>
      <c r="C23" s="353"/>
      <c r="D23" s="282"/>
      <c r="E23" s="42"/>
      <c r="F23" s="42"/>
      <c r="G23" s="354"/>
      <c r="H23" s="355"/>
      <c r="N23" s="9"/>
    </row>
    <row r="24" spans="1:16" ht="22.5" thickBot="1" x14ac:dyDescent="0.55000000000000004">
      <c r="A24" s="340"/>
      <c r="B24" s="341"/>
      <c r="C24" s="255" t="s">
        <v>6</v>
      </c>
      <c r="D24" s="185">
        <f>SUM(D7:D23)</f>
        <v>300000</v>
      </c>
      <c r="E24" s="342">
        <f>SUM(E7:E23)</f>
        <v>17750</v>
      </c>
      <c r="F24" s="342">
        <f>SUM(F7:F23)</f>
        <v>0</v>
      </c>
      <c r="G24" s="343">
        <f>D24-E24-F24</f>
        <v>282250</v>
      </c>
      <c r="H24" s="344"/>
      <c r="N24" s="9"/>
    </row>
    <row r="25" spans="1:16" ht="22.5" thickTop="1" x14ac:dyDescent="0.5">
      <c r="I25" s="63"/>
      <c r="L25" s="216"/>
      <c r="M25" s="216"/>
      <c r="N25" s="216"/>
      <c r="O25" s="3"/>
      <c r="P25" s="345"/>
    </row>
    <row r="26" spans="1:16" x14ac:dyDescent="0.5">
      <c r="G26" s="9"/>
      <c r="I26" s="9"/>
      <c r="L26" s="216"/>
      <c r="M26" s="216"/>
      <c r="N26" s="216"/>
      <c r="O26" s="3"/>
    </row>
    <row r="27" spans="1:16" x14ac:dyDescent="0.5">
      <c r="G27" s="9"/>
      <c r="I27" s="9"/>
      <c r="L27" s="216"/>
      <c r="M27" s="216"/>
      <c r="N27" s="83"/>
      <c r="O27" s="3"/>
    </row>
    <row r="28" spans="1:16" x14ac:dyDescent="0.5">
      <c r="G28" s="9"/>
      <c r="I28" s="9"/>
      <c r="L28" s="346"/>
      <c r="M28" s="216"/>
      <c r="N28" s="3"/>
      <c r="O28" s="3"/>
    </row>
    <row r="29" spans="1:16" x14ac:dyDescent="0.5">
      <c r="G29" s="63"/>
      <c r="L29" s="298"/>
      <c r="M29" s="298"/>
      <c r="N29" s="9"/>
    </row>
    <row r="30" spans="1:16" x14ac:dyDescent="0.5">
      <c r="G30" s="63"/>
      <c r="N30" s="63"/>
    </row>
    <row r="31" spans="1:16" x14ac:dyDescent="0.5">
      <c r="E31" s="9"/>
    </row>
    <row r="33" spans="4:14" x14ac:dyDescent="0.5">
      <c r="N33" s="63"/>
    </row>
    <row r="34" spans="4:14" x14ac:dyDescent="0.5">
      <c r="N34" s="9"/>
    </row>
    <row r="35" spans="4:14" x14ac:dyDescent="0.5">
      <c r="N35" s="9"/>
    </row>
    <row r="36" spans="4:14" x14ac:dyDescent="0.5">
      <c r="N36" s="63"/>
    </row>
    <row r="37" spans="4:14" x14ac:dyDescent="0.5">
      <c r="D37" s="9"/>
      <c r="E37" s="347"/>
      <c r="F37" s="347"/>
      <c r="N37" s="347"/>
    </row>
    <row r="38" spans="4:14" x14ac:dyDescent="0.5">
      <c r="D38" s="9"/>
      <c r="E38" s="347"/>
      <c r="F38" s="347"/>
      <c r="L38" s="9">
        <f>M33-L37</f>
        <v>0</v>
      </c>
      <c r="N38" s="347"/>
    </row>
    <row r="39" spans="4:14" x14ac:dyDescent="0.5">
      <c r="D39" s="9"/>
      <c r="E39" s="347"/>
      <c r="F39" s="347"/>
      <c r="N39" s="347"/>
    </row>
    <row r="40" spans="4:14" x14ac:dyDescent="0.5">
      <c r="D40" s="9"/>
      <c r="E40" s="347"/>
      <c r="F40" s="347"/>
      <c r="N40" s="347"/>
    </row>
    <row r="42" spans="4:14" ht="22.5" thickBot="1" x14ac:dyDescent="0.55000000000000004">
      <c r="D42" s="83"/>
      <c r="M42" s="29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4" workbookViewId="0">
      <selection activeCell="F15" sqref="F15"/>
    </sheetView>
  </sheetViews>
  <sheetFormatPr defaultRowHeight="12.75" x14ac:dyDescent="0.2"/>
  <cols>
    <col min="1" max="1" width="4" customWidth="1"/>
    <col min="2" max="2" width="22" customWidth="1"/>
    <col min="3" max="3" width="12.85546875" customWidth="1"/>
    <col min="4" max="4" width="13.85546875" customWidth="1"/>
    <col min="5" max="5" width="12.140625" customWidth="1"/>
    <col min="6" max="6" width="13.140625" customWidth="1"/>
    <col min="7" max="7" width="8.5703125" customWidth="1"/>
    <col min="8" max="8" width="10.5703125" customWidth="1"/>
    <col min="9" max="9" width="15.42578125" style="14" customWidth="1"/>
    <col min="10" max="10" width="16.140625" style="14" customWidth="1"/>
    <col min="11" max="11" width="17.85546875" style="377" customWidth="1"/>
    <col min="12" max="12" width="17.140625" customWidth="1"/>
    <col min="13" max="13" width="18.140625" customWidth="1"/>
    <col min="14" max="14" width="17.42578125" customWidth="1"/>
    <col min="15" max="15" width="18.7109375" customWidth="1"/>
    <col min="16" max="16" width="12.7109375" customWidth="1"/>
    <col min="17" max="17" width="10.85546875" customWidth="1"/>
    <col min="18" max="18" width="10.28515625" bestFit="1" customWidth="1"/>
  </cols>
  <sheetData>
    <row r="1" spans="1:16" x14ac:dyDescent="0.2">
      <c r="N1" s="14"/>
    </row>
    <row r="2" spans="1:16" x14ac:dyDescent="0.2">
      <c r="L2" s="14"/>
      <c r="N2" s="14"/>
    </row>
    <row r="3" spans="1:16" ht="24" x14ac:dyDescent="0.55000000000000004">
      <c r="A3" s="468" t="s">
        <v>160</v>
      </c>
      <c r="B3" s="468"/>
      <c r="C3" s="468"/>
      <c r="D3" s="468"/>
      <c r="E3" s="468"/>
      <c r="F3" s="468"/>
      <c r="G3" s="468"/>
      <c r="J3" s="225"/>
      <c r="L3" s="14"/>
      <c r="N3" s="14"/>
      <c r="O3" s="14"/>
      <c r="P3" s="14"/>
    </row>
    <row r="4" spans="1:16" ht="24" x14ac:dyDescent="0.55000000000000004">
      <c r="A4" s="468" t="s">
        <v>13</v>
      </c>
      <c r="B4" s="468"/>
      <c r="C4" s="468"/>
      <c r="D4" s="468"/>
      <c r="E4" s="468"/>
      <c r="F4" s="468"/>
      <c r="G4" s="468"/>
      <c r="J4" s="236"/>
      <c r="L4" s="14"/>
      <c r="N4" s="14"/>
      <c r="O4" s="14"/>
      <c r="P4" s="86"/>
    </row>
    <row r="5" spans="1:16" ht="24" x14ac:dyDescent="0.55000000000000004">
      <c r="A5" s="468" t="s">
        <v>992</v>
      </c>
      <c r="B5" s="468"/>
      <c r="C5" s="468"/>
      <c r="D5" s="468"/>
      <c r="E5" s="468"/>
      <c r="F5" s="468"/>
      <c r="G5" s="468"/>
      <c r="J5" s="236"/>
      <c r="L5" s="14"/>
      <c r="N5" s="14"/>
      <c r="O5" s="14"/>
    </row>
    <row r="6" spans="1:16" ht="24" x14ac:dyDescent="0.55000000000000004">
      <c r="A6" s="17" t="s">
        <v>7</v>
      </c>
      <c r="B6" s="17"/>
      <c r="C6" s="327"/>
      <c r="D6" s="17"/>
      <c r="E6" s="17"/>
      <c r="F6" s="17"/>
      <c r="G6" s="17"/>
      <c r="J6" s="225"/>
      <c r="L6" s="14"/>
      <c r="N6" s="14"/>
      <c r="O6" s="14"/>
    </row>
    <row r="7" spans="1:16" ht="24" x14ac:dyDescent="0.55000000000000004">
      <c r="A7" s="18"/>
      <c r="B7" s="19"/>
      <c r="C7" s="18"/>
      <c r="D7" s="19"/>
      <c r="E7" s="18" t="s">
        <v>147</v>
      </c>
      <c r="F7" s="18"/>
      <c r="G7" s="233" t="s">
        <v>10</v>
      </c>
      <c r="H7" s="232" t="s">
        <v>144</v>
      </c>
      <c r="J7" s="225"/>
      <c r="L7" s="14"/>
      <c r="M7" s="14"/>
      <c r="N7" s="14"/>
      <c r="O7" s="14"/>
    </row>
    <row r="8" spans="1:16" ht="24" x14ac:dyDescent="0.55000000000000004">
      <c r="A8" s="322" t="s">
        <v>8</v>
      </c>
      <c r="B8" s="19" t="s">
        <v>4</v>
      </c>
      <c r="C8" s="322" t="s">
        <v>9</v>
      </c>
      <c r="D8" s="19" t="s">
        <v>11</v>
      </c>
      <c r="E8" s="322" t="s">
        <v>148</v>
      </c>
      <c r="F8" s="326" t="s">
        <v>149</v>
      </c>
      <c r="G8" s="323" t="s">
        <v>146</v>
      </c>
      <c r="H8" s="324" t="s">
        <v>33</v>
      </c>
      <c r="J8" s="225"/>
      <c r="L8" s="14"/>
      <c r="M8" s="14"/>
      <c r="N8" s="14"/>
      <c r="O8" s="14"/>
    </row>
    <row r="9" spans="1:16" ht="24" x14ac:dyDescent="0.55000000000000004">
      <c r="A9" s="20"/>
      <c r="B9" s="21"/>
      <c r="C9" s="20"/>
      <c r="D9" s="21"/>
      <c r="E9" s="230" t="s">
        <v>46</v>
      </c>
      <c r="F9" s="20"/>
      <c r="G9" s="230" t="s">
        <v>11</v>
      </c>
      <c r="H9" s="325" t="s">
        <v>145</v>
      </c>
      <c r="J9" s="225"/>
      <c r="L9" s="14"/>
      <c r="M9" s="14"/>
      <c r="N9" s="14"/>
      <c r="O9" s="14"/>
      <c r="P9" s="14"/>
    </row>
    <row r="10" spans="1:16" ht="21.75" x14ac:dyDescent="0.5">
      <c r="A10" s="6"/>
      <c r="B10" s="7"/>
      <c r="C10" s="328"/>
      <c r="D10" s="43"/>
      <c r="E10" s="42"/>
      <c r="F10" s="39"/>
      <c r="G10" s="33"/>
      <c r="H10" s="231"/>
      <c r="J10" s="225"/>
      <c r="L10" s="14"/>
      <c r="M10" s="14"/>
      <c r="N10" s="14"/>
      <c r="O10" s="14"/>
      <c r="P10" s="14"/>
    </row>
    <row r="11" spans="1:16" ht="21.75" x14ac:dyDescent="0.5">
      <c r="A11" s="34">
        <v>1</v>
      </c>
      <c r="B11" s="7" t="s">
        <v>5</v>
      </c>
      <c r="C11" s="58">
        <v>23577980</v>
      </c>
      <c r="D11" s="9">
        <v>16615537.26</v>
      </c>
      <c r="E11" s="51"/>
      <c r="F11" s="32">
        <f>C11-D11-E11</f>
        <v>6962442.7400000002</v>
      </c>
      <c r="G11" s="33">
        <f>D11*100/C11</f>
        <v>70.470571524787104</v>
      </c>
      <c r="H11" s="33">
        <v>47.11</v>
      </c>
      <c r="J11" s="225"/>
      <c r="L11" s="14"/>
      <c r="M11" s="14"/>
      <c r="N11" s="14"/>
      <c r="O11" s="14"/>
      <c r="P11" s="14"/>
    </row>
    <row r="12" spans="1:16" ht="21.75" x14ac:dyDescent="0.5">
      <c r="A12" s="6">
        <v>2</v>
      </c>
      <c r="B12" s="64" t="s">
        <v>85</v>
      </c>
      <c r="C12" s="58">
        <v>0</v>
      </c>
      <c r="D12" s="58">
        <v>0</v>
      </c>
      <c r="E12" s="58">
        <v>0</v>
      </c>
      <c r="F12" s="32">
        <f t="shared" ref="F12" si="0">C12-D12-E12</f>
        <v>0</v>
      </c>
      <c r="G12" s="329" t="s">
        <v>158</v>
      </c>
      <c r="H12" s="33">
        <v>0</v>
      </c>
      <c r="J12" s="237"/>
      <c r="L12" s="14"/>
      <c r="M12" s="14"/>
      <c r="N12" s="14"/>
      <c r="O12" s="14"/>
    </row>
    <row r="13" spans="1:16" ht="21.75" x14ac:dyDescent="0.5">
      <c r="A13" s="34"/>
      <c r="B13" s="64"/>
      <c r="C13" s="51"/>
      <c r="D13" s="8"/>
      <c r="E13" s="71"/>
      <c r="F13" s="32"/>
      <c r="G13" s="33"/>
      <c r="H13" s="8"/>
      <c r="J13" s="237"/>
      <c r="K13" s="378"/>
      <c r="L13" s="14"/>
      <c r="M13" s="14"/>
      <c r="N13" s="14"/>
      <c r="O13" s="14"/>
    </row>
    <row r="14" spans="1:16" ht="21.75" x14ac:dyDescent="0.5">
      <c r="A14" s="34"/>
      <c r="B14" s="64"/>
      <c r="C14" s="8"/>
      <c r="D14" s="70"/>
      <c r="E14" s="71"/>
      <c r="F14" s="32"/>
      <c r="G14" s="33"/>
      <c r="H14" s="8"/>
      <c r="J14" s="201"/>
      <c r="L14" s="14"/>
      <c r="M14" s="14"/>
      <c r="N14" s="14"/>
      <c r="O14" s="14"/>
    </row>
    <row r="15" spans="1:16" ht="21.75" x14ac:dyDescent="0.5">
      <c r="A15" s="6"/>
      <c r="B15" s="7"/>
      <c r="C15" s="8"/>
      <c r="D15" s="70"/>
      <c r="E15" s="58"/>
      <c r="F15" s="32"/>
      <c r="G15" s="33"/>
      <c r="H15" s="8"/>
      <c r="J15" s="242"/>
      <c r="L15" s="14"/>
      <c r="M15" s="14"/>
      <c r="N15" s="14"/>
      <c r="O15" s="14"/>
    </row>
    <row r="16" spans="1:16" ht="21.75" x14ac:dyDescent="0.5">
      <c r="A16" s="6"/>
      <c r="B16" s="7"/>
      <c r="C16" s="8"/>
      <c r="D16" s="70"/>
      <c r="E16" s="8"/>
      <c r="F16" s="72"/>
      <c r="G16" s="33"/>
      <c r="H16" s="33"/>
      <c r="J16" s="225"/>
      <c r="K16" s="385"/>
      <c r="L16" s="14"/>
      <c r="M16" s="14"/>
      <c r="N16" s="14"/>
      <c r="O16" s="14"/>
      <c r="P16" s="67"/>
    </row>
    <row r="17" spans="1:18" ht="21.75" x14ac:dyDescent="0.5">
      <c r="A17" s="34"/>
      <c r="B17" s="7"/>
      <c r="C17" s="8"/>
      <c r="D17" s="10"/>
      <c r="E17" s="8"/>
      <c r="F17" s="32"/>
      <c r="G17" s="33"/>
      <c r="H17" s="33"/>
      <c r="K17" s="385"/>
      <c r="L17" s="44"/>
      <c r="M17" s="14"/>
      <c r="N17" s="14"/>
      <c r="O17" s="229"/>
      <c r="P17" s="44"/>
    </row>
    <row r="18" spans="1:18" ht="21.75" x14ac:dyDescent="0.5">
      <c r="A18" s="6"/>
      <c r="B18" s="7"/>
      <c r="C18" s="35"/>
      <c r="D18" s="36"/>
      <c r="E18" s="35"/>
      <c r="F18" s="32"/>
      <c r="G18" s="33"/>
      <c r="H18" s="33"/>
      <c r="I18" s="235"/>
      <c r="J18" s="235"/>
      <c r="K18" s="389"/>
      <c r="L18" s="268"/>
      <c r="M18" s="268"/>
      <c r="N18" s="14"/>
      <c r="O18" s="69"/>
      <c r="P18" s="44"/>
      <c r="Q18" s="44"/>
      <c r="R18" s="44"/>
    </row>
    <row r="19" spans="1:18" ht="21.75" x14ac:dyDescent="0.5">
      <c r="A19" s="37"/>
      <c r="B19" s="38"/>
      <c r="C19" s="35"/>
      <c r="D19" s="36"/>
      <c r="E19" s="35"/>
      <c r="F19" s="32"/>
      <c r="G19" s="33"/>
      <c r="H19" s="33"/>
      <c r="J19" s="235"/>
      <c r="K19" s="379"/>
      <c r="L19" s="66"/>
      <c r="M19" s="45"/>
      <c r="N19" s="14"/>
      <c r="O19" s="52"/>
      <c r="P19" s="14"/>
    </row>
    <row r="20" spans="1:18" ht="21.75" x14ac:dyDescent="0.5">
      <c r="A20" s="37"/>
      <c r="B20" s="38"/>
      <c r="C20" s="35"/>
      <c r="D20" s="36"/>
      <c r="E20" s="35"/>
      <c r="F20" s="39"/>
      <c r="G20" s="33"/>
      <c r="H20" s="33"/>
      <c r="J20" s="239"/>
      <c r="K20" s="380"/>
      <c r="L20" s="213"/>
      <c r="M20" s="274"/>
      <c r="N20" s="14"/>
      <c r="O20" s="212"/>
      <c r="P20" s="203"/>
      <c r="Q20" s="52"/>
      <c r="R20" s="52"/>
    </row>
    <row r="21" spans="1:18" ht="21.75" x14ac:dyDescent="0.5">
      <c r="A21" s="6"/>
      <c r="B21" s="7"/>
      <c r="C21" s="8"/>
      <c r="D21" s="10"/>
      <c r="E21" s="8"/>
      <c r="F21" s="32"/>
      <c r="G21" s="33"/>
      <c r="H21" s="33"/>
      <c r="J21" s="268"/>
      <c r="K21" s="379"/>
      <c r="L21" s="45"/>
      <c r="M21" s="45"/>
      <c r="N21" s="45">
        <f t="shared" ref="M21:N21" si="1">SUM(N7:N20)</f>
        <v>0</v>
      </c>
      <c r="O21" s="87"/>
      <c r="P21" s="14"/>
    </row>
    <row r="22" spans="1:18" ht="21.75" x14ac:dyDescent="0.5">
      <c r="A22" s="6"/>
      <c r="B22" s="7"/>
      <c r="C22" s="8"/>
      <c r="D22" s="10"/>
      <c r="E22" s="8"/>
      <c r="F22" s="32"/>
      <c r="G22" s="33"/>
      <c r="H22" s="33"/>
      <c r="J22" s="238"/>
      <c r="K22" s="379"/>
      <c r="L22" s="61"/>
      <c r="M22" s="87"/>
      <c r="N22" s="87"/>
      <c r="O22" s="14"/>
      <c r="P22" s="14"/>
    </row>
    <row r="23" spans="1:18" ht="21.75" x14ac:dyDescent="0.5">
      <c r="A23" s="37"/>
      <c r="B23" s="38"/>
      <c r="C23" s="35"/>
      <c r="D23" s="36"/>
      <c r="E23" s="35"/>
      <c r="F23" s="35"/>
      <c r="G23" s="35"/>
      <c r="H23" s="35"/>
      <c r="K23" s="379"/>
      <c r="L23" s="45"/>
      <c r="M23" s="87"/>
      <c r="N23" s="87"/>
      <c r="O23" s="14"/>
      <c r="P23" s="14"/>
    </row>
    <row r="24" spans="1:18" ht="23.25" x14ac:dyDescent="0.5">
      <c r="A24" s="2"/>
      <c r="B24" s="30" t="s">
        <v>6</v>
      </c>
      <c r="C24" s="234">
        <f>SUM(C10:C23)</f>
        <v>23577980</v>
      </c>
      <c r="D24" s="226">
        <f>SUM(D10:D23)</f>
        <v>16615537.26</v>
      </c>
      <c r="E24" s="202">
        <f>SUM(E10:E23)</f>
        <v>0</v>
      </c>
      <c r="F24" s="40">
        <f>SUM(F10:F23)</f>
        <v>6962442.7400000002</v>
      </c>
      <c r="G24" s="41">
        <f>D24*100/C24</f>
        <v>70.470571524787104</v>
      </c>
      <c r="H24" s="41"/>
      <c r="I24" s="199"/>
      <c r="K24" s="379"/>
      <c r="L24" s="61"/>
      <c r="M24" s="87"/>
      <c r="N24" s="78"/>
      <c r="O24" s="67"/>
      <c r="P24" s="14"/>
    </row>
    <row r="25" spans="1:18" ht="23.25" x14ac:dyDescent="0.5">
      <c r="A25" s="3"/>
      <c r="B25" s="65"/>
      <c r="C25" s="83"/>
      <c r="D25" s="83"/>
      <c r="E25" s="84"/>
      <c r="F25" s="83"/>
      <c r="G25" s="85"/>
      <c r="H25" s="85"/>
      <c r="I25" s="204"/>
      <c r="K25" s="381"/>
      <c r="L25" s="55">
        <v>55820663.82</v>
      </c>
      <c r="M25" s="87">
        <f>L25-L26</f>
        <v>26300206.620000001</v>
      </c>
      <c r="N25" s="87"/>
      <c r="O25" s="67"/>
      <c r="P25" s="14"/>
    </row>
    <row r="26" spans="1:18" ht="24" x14ac:dyDescent="0.55000000000000004">
      <c r="A26" s="3"/>
      <c r="B26" s="23" t="s">
        <v>25</v>
      </c>
      <c r="C26" s="83"/>
      <c r="D26" s="83"/>
      <c r="E26" s="84"/>
      <c r="F26" s="83"/>
      <c r="G26" s="85"/>
      <c r="H26" s="85"/>
      <c r="I26" s="199"/>
      <c r="K26" s="379"/>
      <c r="L26" s="45">
        <v>29520457.199999999</v>
      </c>
      <c r="M26" s="44"/>
      <c r="N26" s="14"/>
      <c r="O26" s="67"/>
      <c r="P26" s="14"/>
    </row>
    <row r="27" spans="1:18" ht="24" x14ac:dyDescent="0.55000000000000004">
      <c r="A27" s="22"/>
      <c r="B27" s="24" t="s">
        <v>77</v>
      </c>
      <c r="C27" s="24"/>
      <c r="D27" s="24" t="s">
        <v>76</v>
      </c>
      <c r="E27" s="23"/>
      <c r="F27" s="24" t="s">
        <v>26</v>
      </c>
      <c r="G27" s="23"/>
      <c r="H27" s="16"/>
      <c r="I27" s="199"/>
      <c r="K27" s="382"/>
      <c r="L27" s="14">
        <f>L25-L26</f>
        <v>26300206.620000001</v>
      </c>
      <c r="M27" s="66"/>
      <c r="N27" s="87"/>
      <c r="O27" s="67"/>
    </row>
    <row r="28" spans="1:18" ht="24" x14ac:dyDescent="0.55000000000000004">
      <c r="A28" s="22"/>
      <c r="B28" s="23" t="s">
        <v>150</v>
      </c>
      <c r="C28" s="23"/>
      <c r="D28" s="23" t="s">
        <v>154</v>
      </c>
      <c r="E28" s="23"/>
      <c r="F28" s="23" t="s">
        <v>154</v>
      </c>
      <c r="G28" s="23"/>
      <c r="H28" s="15"/>
      <c r="I28" s="199"/>
      <c r="K28" s="379"/>
      <c r="L28" s="45"/>
      <c r="M28" s="44"/>
      <c r="N28" s="44"/>
      <c r="O28" s="67"/>
      <c r="P28" s="26"/>
    </row>
    <row r="29" spans="1:18" ht="24" x14ac:dyDescent="0.55000000000000004">
      <c r="A29" s="22"/>
      <c r="B29" s="23" t="s">
        <v>151</v>
      </c>
      <c r="C29" s="23"/>
      <c r="D29" s="23" t="s">
        <v>154</v>
      </c>
      <c r="E29" s="23"/>
      <c r="F29" s="23" t="s">
        <v>154</v>
      </c>
      <c r="G29" s="23"/>
      <c r="H29" s="15"/>
      <c r="I29" s="199"/>
      <c r="K29" s="382"/>
      <c r="L29" s="44"/>
      <c r="M29" s="66"/>
      <c r="N29" s="66"/>
      <c r="O29" s="67"/>
    </row>
    <row r="30" spans="1:18" ht="24" x14ac:dyDescent="0.55000000000000004">
      <c r="A30" s="22"/>
      <c r="B30" s="23" t="s">
        <v>152</v>
      </c>
      <c r="C30" s="23"/>
      <c r="D30" s="23" t="s">
        <v>154</v>
      </c>
      <c r="E30" s="23"/>
      <c r="F30" s="23" t="s">
        <v>154</v>
      </c>
      <c r="G30" s="23"/>
      <c r="H30" s="15"/>
      <c r="I30" s="199"/>
      <c r="J30" s="238"/>
      <c r="K30" s="383"/>
      <c r="L30" s="206"/>
      <c r="M30" s="205"/>
      <c r="N30" s="206"/>
      <c r="O30" s="206"/>
    </row>
    <row r="31" spans="1:18" ht="24" x14ac:dyDescent="0.55000000000000004">
      <c r="A31" s="22"/>
      <c r="B31" s="23" t="s">
        <v>153</v>
      </c>
      <c r="C31" s="23"/>
      <c r="D31" s="23" t="s">
        <v>154</v>
      </c>
      <c r="E31" s="23"/>
      <c r="F31" s="23" t="s">
        <v>154</v>
      </c>
      <c r="G31" s="23"/>
      <c r="H31" s="15"/>
      <c r="I31" s="199"/>
      <c r="K31" s="379"/>
      <c r="L31" s="61"/>
      <c r="M31" s="54"/>
      <c r="N31" s="54"/>
      <c r="O31" s="67"/>
    </row>
    <row r="32" spans="1:18" ht="23.25" x14ac:dyDescent="0.5">
      <c r="B32" s="15"/>
      <c r="C32" s="15"/>
      <c r="D32" s="15"/>
      <c r="E32" s="15"/>
      <c r="F32" s="15"/>
      <c r="G32" s="15"/>
      <c r="H32" s="199"/>
      <c r="I32" s="204"/>
      <c r="J32" s="240"/>
      <c r="K32" s="382"/>
      <c r="L32" s="14"/>
      <c r="M32" s="81"/>
      <c r="N32" s="11"/>
      <c r="O32" s="67"/>
    </row>
    <row r="33" spans="1:15" ht="18.75" x14ac:dyDescent="0.4">
      <c r="B33" s="28"/>
      <c r="E33" s="61"/>
      <c r="F33" s="61"/>
      <c r="I33" s="45"/>
      <c r="K33" s="382"/>
      <c r="L33" s="14"/>
      <c r="M33" s="68"/>
      <c r="N33" s="11"/>
      <c r="O33" s="67"/>
    </row>
    <row r="34" spans="1:15" ht="18.75" x14ac:dyDescent="0.4">
      <c r="B34" s="28"/>
      <c r="E34" s="44"/>
      <c r="F34" s="44"/>
      <c r="I34" s="45"/>
      <c r="K34" s="382"/>
      <c r="L34" s="14"/>
      <c r="M34" s="68"/>
      <c r="N34" s="11"/>
      <c r="O34" s="67">
        <f t="shared" ref="O34:O39" si="2">K34-L34-N34</f>
        <v>0</v>
      </c>
    </row>
    <row r="35" spans="1:15" ht="18.75" x14ac:dyDescent="0.4">
      <c r="B35" s="244"/>
      <c r="E35" s="44"/>
      <c r="F35" s="44"/>
      <c r="I35" s="45"/>
      <c r="K35" s="382"/>
      <c r="L35" s="44"/>
      <c r="M35" s="68"/>
      <c r="N35" s="11"/>
      <c r="O35" s="67"/>
    </row>
    <row r="36" spans="1:15" ht="18.75" x14ac:dyDescent="0.4">
      <c r="B36" s="244"/>
      <c r="E36" s="44"/>
      <c r="F36" s="44"/>
      <c r="I36" s="45"/>
      <c r="K36" s="382"/>
      <c r="L36" s="44"/>
      <c r="M36" s="68"/>
      <c r="N36" s="11"/>
      <c r="O36" s="67">
        <f t="shared" si="2"/>
        <v>0</v>
      </c>
    </row>
    <row r="37" spans="1:15" ht="18.75" x14ac:dyDescent="0.4">
      <c r="E37" s="44"/>
      <c r="F37" s="44"/>
      <c r="I37" s="45"/>
      <c r="K37" s="382"/>
      <c r="L37" s="14"/>
      <c r="M37" s="68"/>
      <c r="N37" s="11"/>
      <c r="O37" s="67">
        <f t="shared" si="2"/>
        <v>0</v>
      </c>
    </row>
    <row r="38" spans="1:15" ht="18.75" x14ac:dyDescent="0.4">
      <c r="E38" s="44"/>
      <c r="F38" s="44"/>
      <c r="I38" s="45"/>
      <c r="K38" s="382"/>
      <c r="L38" s="14"/>
      <c r="M38" s="68"/>
      <c r="N38" s="11"/>
      <c r="O38" s="67">
        <f t="shared" si="2"/>
        <v>0</v>
      </c>
    </row>
    <row r="39" spans="1:15" ht="23.25" x14ac:dyDescent="0.5">
      <c r="D39" s="14">
        <v>239200</v>
      </c>
      <c r="E39" s="44"/>
      <c r="F39" s="27"/>
      <c r="I39" s="45"/>
      <c r="K39" s="381"/>
      <c r="L39" s="68"/>
      <c r="M39" s="68"/>
      <c r="N39" s="11"/>
      <c r="O39" s="67">
        <f t="shared" si="2"/>
        <v>0</v>
      </c>
    </row>
    <row r="40" spans="1:15" ht="21" x14ac:dyDescent="0.45">
      <c r="D40" s="14">
        <v>6434620</v>
      </c>
      <c r="E40" s="44"/>
      <c r="F40" s="44"/>
      <c r="J40" s="241" t="s">
        <v>43</v>
      </c>
      <c r="K40" s="384"/>
      <c r="L40" s="88"/>
      <c r="M40" s="88">
        <f>SUM(M32:M39)</f>
        <v>0</v>
      </c>
      <c r="N40" s="88">
        <f>SUM(N32:N39)</f>
        <v>0</v>
      </c>
      <c r="O40" s="88">
        <f>SUM(O32:O39)</f>
        <v>0</v>
      </c>
    </row>
    <row r="41" spans="1:15" ht="19.5" customHeight="1" thickBot="1" x14ac:dyDescent="0.25">
      <c r="A41" s="11"/>
      <c r="B41" s="11"/>
      <c r="C41" s="11"/>
      <c r="D41" s="14">
        <v>2120000</v>
      </c>
      <c r="E41" s="44"/>
      <c r="K41" s="385"/>
      <c r="L41" s="11"/>
      <c r="M41" s="11"/>
      <c r="N41" s="11"/>
    </row>
    <row r="42" spans="1:15" ht="27" thickBot="1" x14ac:dyDescent="0.6">
      <c r="A42" s="74"/>
      <c r="B42" s="75"/>
      <c r="C42" s="76"/>
      <c r="D42" s="25">
        <v>4649600</v>
      </c>
      <c r="E42" s="12"/>
      <c r="F42" s="12"/>
      <c r="J42" s="238" t="s">
        <v>44</v>
      </c>
      <c r="K42" s="386">
        <f>K40+K30</f>
        <v>0</v>
      </c>
      <c r="L42" s="207">
        <f>L40+L30</f>
        <v>0</v>
      </c>
      <c r="M42" s="207">
        <f>M40+M30</f>
        <v>0</v>
      </c>
      <c r="N42" s="207">
        <f>N40+N30</f>
        <v>0</v>
      </c>
      <c r="O42" s="207">
        <f>O40+O30</f>
        <v>0</v>
      </c>
    </row>
    <row r="43" spans="1:15" ht="26.25" x14ac:dyDescent="0.55000000000000004">
      <c r="A43" s="74"/>
      <c r="B43" s="75"/>
      <c r="C43" s="76"/>
      <c r="D43" s="25">
        <v>33327000</v>
      </c>
      <c r="E43" s="12"/>
      <c r="L43" s="14"/>
      <c r="M43" s="14"/>
      <c r="N43" s="198"/>
      <c r="O43" s="68"/>
    </row>
    <row r="44" spans="1:15" ht="26.25" x14ac:dyDescent="0.55000000000000004">
      <c r="A44" s="74"/>
      <c r="B44" s="75"/>
      <c r="C44" s="76"/>
      <c r="D44" s="25">
        <v>500000</v>
      </c>
      <c r="E44" s="12"/>
      <c r="J44" s="238" t="s">
        <v>48</v>
      </c>
      <c r="K44" s="387" t="s">
        <v>1</v>
      </c>
      <c r="L44" s="238" t="s">
        <v>47</v>
      </c>
      <c r="M44" s="239" t="s">
        <v>62</v>
      </c>
      <c r="N44" s="239" t="s">
        <v>1</v>
      </c>
      <c r="O44" s="239" t="s">
        <v>2</v>
      </c>
    </row>
    <row r="45" spans="1:15" ht="26.25" x14ac:dyDescent="0.55000000000000004">
      <c r="A45" s="74"/>
      <c r="B45" s="75"/>
      <c r="C45" s="76"/>
      <c r="D45" s="25">
        <v>6587300</v>
      </c>
      <c r="E45" s="12"/>
      <c r="K45" s="377">
        <v>609471</v>
      </c>
      <c r="L45" s="14">
        <v>60529</v>
      </c>
      <c r="M45" s="14" t="s">
        <v>49</v>
      </c>
      <c r="N45" s="14">
        <v>609471</v>
      </c>
      <c r="O45" s="14">
        <v>60529</v>
      </c>
    </row>
    <row r="46" spans="1:15" ht="26.25" x14ac:dyDescent="0.55000000000000004">
      <c r="A46" s="74"/>
      <c r="B46" s="75"/>
      <c r="C46" s="76"/>
      <c r="D46" s="25">
        <f>SUM(D39:D45)</f>
        <v>53857720</v>
      </c>
      <c r="E46" s="12"/>
      <c r="K46" s="377">
        <v>41230</v>
      </c>
      <c r="L46" s="14">
        <v>14270</v>
      </c>
      <c r="M46" s="14" t="s">
        <v>50</v>
      </c>
      <c r="N46" s="14">
        <v>41230</v>
      </c>
      <c r="O46" s="14">
        <v>14270</v>
      </c>
    </row>
    <row r="47" spans="1:15" ht="26.25" x14ac:dyDescent="0.55000000000000004">
      <c r="A47" s="74"/>
      <c r="B47" s="75"/>
      <c r="C47" s="76"/>
      <c r="D47" s="25"/>
      <c r="E47" s="12"/>
      <c r="K47" s="377">
        <v>51166548.770000003</v>
      </c>
      <c r="L47" s="14">
        <v>3889513.23</v>
      </c>
      <c r="M47" s="14" t="s">
        <v>51</v>
      </c>
      <c r="N47" s="14">
        <v>53026445.969999999</v>
      </c>
      <c r="O47" s="14">
        <v>2029616</v>
      </c>
    </row>
    <row r="48" spans="1:15" ht="26.25" x14ac:dyDescent="0.55000000000000004">
      <c r="A48" s="74"/>
      <c r="B48" s="75"/>
      <c r="C48" s="76"/>
      <c r="K48" s="377">
        <v>242750</v>
      </c>
      <c r="L48" s="14">
        <v>6450</v>
      </c>
      <c r="M48" s="14" t="s">
        <v>52</v>
      </c>
      <c r="N48" s="14">
        <v>242750</v>
      </c>
      <c r="O48" s="14">
        <v>6450</v>
      </c>
    </row>
    <row r="49" spans="1:15" ht="26.25" x14ac:dyDescent="0.55000000000000004">
      <c r="A49" s="74"/>
      <c r="B49" s="75"/>
      <c r="C49" s="76"/>
      <c r="K49" s="377">
        <v>4560987.1100000003</v>
      </c>
      <c r="L49" s="14">
        <v>123212.89</v>
      </c>
      <c r="M49" s="14" t="s">
        <v>53</v>
      </c>
      <c r="N49" s="14">
        <v>4560987.1100000003</v>
      </c>
      <c r="O49" s="14">
        <v>123212.89</v>
      </c>
    </row>
    <row r="50" spans="1:15" ht="26.25" x14ac:dyDescent="0.55000000000000004">
      <c r="A50" s="74"/>
      <c r="B50" s="75"/>
      <c r="C50" s="77"/>
      <c r="K50" s="377">
        <v>6582492.2199999997</v>
      </c>
      <c r="L50" s="14">
        <v>335407.78000000003</v>
      </c>
      <c r="M50" s="14" t="s">
        <v>54</v>
      </c>
      <c r="N50" s="14">
        <v>6655017.2199999997</v>
      </c>
      <c r="O50" s="14">
        <v>262882.78000000003</v>
      </c>
    </row>
    <row r="51" spans="1:15" ht="23.25" x14ac:dyDescent="0.5">
      <c r="A51" s="74"/>
      <c r="B51" s="53"/>
      <c r="C51" s="73"/>
      <c r="D51" s="12"/>
      <c r="E51" s="12"/>
      <c r="F51" s="12"/>
      <c r="K51" s="377">
        <v>2880</v>
      </c>
      <c r="L51" s="14">
        <v>4020</v>
      </c>
      <c r="M51" s="14" t="s">
        <v>55</v>
      </c>
      <c r="N51" s="14">
        <v>2880</v>
      </c>
      <c r="O51" s="14">
        <v>4020</v>
      </c>
    </row>
    <row r="52" spans="1:15" ht="23.25" x14ac:dyDescent="0.5">
      <c r="A52" s="11"/>
      <c r="B52" s="53"/>
      <c r="C52" s="73"/>
      <c r="D52" s="12"/>
      <c r="E52" s="12"/>
      <c r="K52" s="377">
        <v>407070</v>
      </c>
      <c r="L52" s="14">
        <v>47992</v>
      </c>
      <c r="M52" s="14" t="s">
        <v>56</v>
      </c>
      <c r="N52" s="14">
        <v>407070</v>
      </c>
      <c r="O52" s="14">
        <v>47992</v>
      </c>
    </row>
    <row r="53" spans="1:15" ht="23.25" x14ac:dyDescent="0.5">
      <c r="B53" s="53"/>
      <c r="C53" s="56"/>
      <c r="D53" s="12"/>
      <c r="E53" s="12"/>
      <c r="K53" s="377">
        <v>84800</v>
      </c>
      <c r="L53" s="14">
        <v>7200</v>
      </c>
      <c r="M53" s="14" t="s">
        <v>57</v>
      </c>
      <c r="N53" s="14">
        <v>84800</v>
      </c>
      <c r="O53" s="14">
        <v>7200</v>
      </c>
    </row>
    <row r="54" spans="1:15" ht="23.25" x14ac:dyDescent="0.5">
      <c r="B54" s="12"/>
      <c r="C54" s="12"/>
      <c r="D54" s="12"/>
      <c r="E54" s="12"/>
      <c r="K54" s="377">
        <v>8202259.4400000004</v>
      </c>
      <c r="L54" s="14">
        <v>675960.56</v>
      </c>
      <c r="M54" s="14" t="s">
        <v>58</v>
      </c>
      <c r="N54" s="14">
        <v>8302499.4400000004</v>
      </c>
      <c r="O54" s="14">
        <v>575720.56000000006</v>
      </c>
    </row>
    <row r="55" spans="1:15" ht="23.25" x14ac:dyDescent="0.5">
      <c r="B55" s="12"/>
      <c r="C55" s="25"/>
      <c r="D55" s="12"/>
      <c r="E55" s="12"/>
      <c r="K55" s="377">
        <v>183220</v>
      </c>
      <c r="L55" s="14">
        <v>116780</v>
      </c>
      <c r="M55" s="14" t="s">
        <v>59</v>
      </c>
      <c r="N55" s="14">
        <v>257680</v>
      </c>
      <c r="O55" s="14">
        <v>42320</v>
      </c>
    </row>
    <row r="56" spans="1:15" ht="23.25" x14ac:dyDescent="0.5">
      <c r="B56" s="12"/>
      <c r="C56" s="12"/>
      <c r="D56" s="12"/>
      <c r="E56" s="12"/>
      <c r="K56" s="377">
        <v>75749</v>
      </c>
      <c r="L56" s="14">
        <v>220051</v>
      </c>
      <c r="M56" s="14" t="s">
        <v>60</v>
      </c>
      <c r="N56" s="14">
        <v>151067.1</v>
      </c>
      <c r="O56" s="14">
        <v>144732.9</v>
      </c>
    </row>
    <row r="57" spans="1:15" ht="23.25" x14ac:dyDescent="0.5">
      <c r="B57" s="12"/>
      <c r="C57" s="12"/>
      <c r="D57" s="12"/>
      <c r="E57" s="12"/>
      <c r="K57" s="377">
        <v>2369179</v>
      </c>
      <c r="L57" s="14">
        <v>278221</v>
      </c>
      <c r="M57" s="14" t="s">
        <v>61</v>
      </c>
      <c r="N57" s="14">
        <v>2369179</v>
      </c>
      <c r="O57" s="14">
        <v>278221</v>
      </c>
    </row>
    <row r="58" spans="1:15" ht="23.25" x14ac:dyDescent="0.5">
      <c r="B58" s="12"/>
      <c r="C58" s="12"/>
      <c r="D58" s="12"/>
      <c r="E58" s="12"/>
      <c r="K58" s="388">
        <f>SUM(K45:K57)</f>
        <v>74528636.540000007</v>
      </c>
      <c r="L58" s="246">
        <f>SUM(L45:L57)</f>
        <v>5779607.4600000009</v>
      </c>
      <c r="M58" s="214">
        <v>80308244</v>
      </c>
      <c r="N58" s="245">
        <f>SUM(N45:N57)</f>
        <v>76711076.839999989</v>
      </c>
      <c r="O58" s="246">
        <f>SUM(O45:O57)</f>
        <v>3597167.13</v>
      </c>
    </row>
    <row r="59" spans="1:15" ht="23.25" x14ac:dyDescent="0.5">
      <c r="B59" s="12"/>
      <c r="C59" s="25"/>
      <c r="D59" s="12"/>
      <c r="E59" s="12"/>
      <c r="I59" s="14">
        <v>9259128.2599999998</v>
      </c>
      <c r="L59" s="26">
        <v>976900</v>
      </c>
    </row>
    <row r="60" spans="1:15" ht="23.25" x14ac:dyDescent="0.5">
      <c r="B60" s="12"/>
      <c r="C60" s="25"/>
      <c r="D60" s="12"/>
      <c r="E60" s="12"/>
      <c r="I60" s="14">
        <v>976900</v>
      </c>
      <c r="O60" s="26">
        <f>M58-N58</f>
        <v>3597167.1600000113</v>
      </c>
    </row>
    <row r="61" spans="1:15" ht="23.25" x14ac:dyDescent="0.5">
      <c r="B61" s="12"/>
      <c r="C61" s="25"/>
      <c r="D61" s="12"/>
      <c r="E61" s="12"/>
      <c r="I61" s="214">
        <f>SUM(I59:I60)</f>
        <v>10236028.26</v>
      </c>
    </row>
    <row r="62" spans="1:15" ht="23.25" x14ac:dyDescent="0.5">
      <c r="B62" s="12"/>
      <c r="C62" s="12"/>
      <c r="D62" s="12"/>
      <c r="E62" s="12"/>
    </row>
  </sheetData>
  <mergeCells count="3">
    <mergeCell ref="A3:G3"/>
    <mergeCell ref="A4:G4"/>
    <mergeCell ref="A5:G5"/>
  </mergeCells>
  <pageMargins left="0.28000000000000003" right="0.15" top="0.44" bottom="1" header="0.27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4" workbookViewId="0">
      <selection activeCell="D15" sqref="D15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9" bestFit="1" customWidth="1"/>
    <col min="13" max="13" width="14.7109375" style="9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469" t="s">
        <v>161</v>
      </c>
      <c r="B1" s="469"/>
      <c r="C1" s="469"/>
      <c r="D1" s="469"/>
      <c r="E1" s="469"/>
      <c r="F1" s="469"/>
      <c r="G1" s="469"/>
      <c r="H1" s="89" t="s">
        <v>65</v>
      </c>
    </row>
    <row r="2" spans="1:8" x14ac:dyDescent="0.5">
      <c r="A2" s="470" t="s">
        <v>765</v>
      </c>
      <c r="B2" s="470"/>
      <c r="C2" s="470"/>
      <c r="D2" s="470"/>
      <c r="E2" s="470"/>
      <c r="F2" s="470"/>
      <c r="G2" s="470"/>
      <c r="H2" s="470"/>
    </row>
    <row r="3" spans="1:8" x14ac:dyDescent="0.5">
      <c r="A3" s="89" t="s">
        <v>20</v>
      </c>
      <c r="B3" s="89"/>
      <c r="C3" s="89"/>
      <c r="D3" s="89"/>
      <c r="E3" s="89"/>
      <c r="F3" s="89"/>
      <c r="G3" s="89"/>
      <c r="H3" s="89" t="s">
        <v>228</v>
      </c>
    </row>
    <row r="4" spans="1:8" x14ac:dyDescent="0.5">
      <c r="A4" s="330"/>
      <c r="B4" s="330"/>
      <c r="C4" s="330"/>
      <c r="D4" s="330"/>
      <c r="E4" s="331"/>
      <c r="F4" s="331"/>
      <c r="G4" s="330"/>
      <c r="H4" s="330"/>
    </row>
    <row r="5" spans="1:8" x14ac:dyDescent="0.5">
      <c r="A5" s="332" t="s">
        <v>22</v>
      </c>
      <c r="B5" s="332" t="s">
        <v>12</v>
      </c>
      <c r="C5" s="333" t="s">
        <v>4</v>
      </c>
      <c r="D5" s="334" t="s">
        <v>21</v>
      </c>
      <c r="E5" s="92" t="s">
        <v>1</v>
      </c>
      <c r="F5" s="92" t="s">
        <v>31</v>
      </c>
      <c r="G5" s="334" t="s">
        <v>2</v>
      </c>
      <c r="H5" s="335" t="s">
        <v>23</v>
      </c>
    </row>
    <row r="6" spans="1:8" x14ac:dyDescent="0.5">
      <c r="A6" s="93"/>
      <c r="B6" s="93"/>
      <c r="C6" s="94"/>
      <c r="D6" s="336" t="s">
        <v>0</v>
      </c>
      <c r="E6" s="95"/>
      <c r="F6" s="95" t="s">
        <v>30</v>
      </c>
      <c r="G6" s="336"/>
      <c r="H6" s="337"/>
    </row>
    <row r="7" spans="1:8" x14ac:dyDescent="0.5">
      <c r="A7" s="348" t="s">
        <v>229</v>
      </c>
      <c r="B7" s="339" t="s">
        <v>230</v>
      </c>
      <c r="C7" s="254" t="s">
        <v>231</v>
      </c>
      <c r="D7" s="338">
        <v>5000</v>
      </c>
      <c r="E7" s="275"/>
      <c r="F7" s="275"/>
      <c r="G7" s="338">
        <v>5000</v>
      </c>
      <c r="H7" s="350" t="s">
        <v>232</v>
      </c>
    </row>
    <row r="8" spans="1:8" x14ac:dyDescent="0.5">
      <c r="A8" s="356"/>
      <c r="B8" s="357"/>
      <c r="C8" s="358" t="s">
        <v>908</v>
      </c>
      <c r="D8" s="359"/>
      <c r="E8" s="360"/>
      <c r="F8" s="361">
        <v>2100</v>
      </c>
      <c r="G8" s="362">
        <f>G7-E8-F8</f>
        <v>2900</v>
      </c>
      <c r="H8" s="350"/>
    </row>
    <row r="9" spans="1:8" x14ac:dyDescent="0.5">
      <c r="A9" s="364"/>
      <c r="B9" s="357"/>
      <c r="C9" s="358"/>
      <c r="D9" s="359"/>
      <c r="E9" s="360"/>
      <c r="F9" s="361"/>
      <c r="G9" s="362"/>
      <c r="H9" s="363"/>
    </row>
    <row r="10" spans="1:8" x14ac:dyDescent="0.5">
      <c r="A10" s="348" t="s">
        <v>233</v>
      </c>
      <c r="B10" s="339" t="s">
        <v>234</v>
      </c>
      <c r="C10" s="102" t="s">
        <v>235</v>
      </c>
      <c r="D10" s="338">
        <v>5000</v>
      </c>
      <c r="E10" s="275"/>
      <c r="F10" s="275"/>
      <c r="G10" s="338">
        <v>5000</v>
      </c>
      <c r="H10" s="350" t="s">
        <v>232</v>
      </c>
    </row>
    <row r="11" spans="1:8" x14ac:dyDescent="0.5">
      <c r="A11" s="356"/>
      <c r="B11" s="357"/>
      <c r="C11" s="358"/>
      <c r="D11" s="359"/>
      <c r="E11" s="360"/>
      <c r="F11" s="361"/>
      <c r="G11" s="362"/>
      <c r="H11" s="350"/>
    </row>
    <row r="12" spans="1:8" x14ac:dyDescent="0.5">
      <c r="A12" s="364"/>
      <c r="B12" s="357"/>
      <c r="C12" s="358"/>
      <c r="D12" s="359"/>
      <c r="E12" s="360"/>
      <c r="F12" s="361"/>
      <c r="G12" s="362"/>
      <c r="H12" s="364"/>
    </row>
    <row r="13" spans="1:8" x14ac:dyDescent="0.5">
      <c r="A13" s="356" t="s">
        <v>527</v>
      </c>
      <c r="B13" s="357" t="s">
        <v>528</v>
      </c>
      <c r="C13" s="358" t="s">
        <v>529</v>
      </c>
      <c r="D13" s="359">
        <v>2000</v>
      </c>
      <c r="E13" s="360"/>
      <c r="F13" s="360"/>
      <c r="G13" s="362">
        <v>2000</v>
      </c>
      <c r="H13" s="363" t="s">
        <v>530</v>
      </c>
    </row>
    <row r="14" spans="1:8" x14ac:dyDescent="0.5">
      <c r="A14" s="364"/>
      <c r="B14" s="357"/>
      <c r="C14" s="358"/>
      <c r="D14" s="359"/>
      <c r="E14" s="360"/>
      <c r="F14" s="360"/>
      <c r="G14" s="362"/>
      <c r="H14" s="363"/>
    </row>
    <row r="15" spans="1:8" x14ac:dyDescent="0.5">
      <c r="A15" s="364"/>
      <c r="B15" s="357"/>
      <c r="C15" s="358"/>
      <c r="D15" s="359"/>
      <c r="E15" s="360"/>
      <c r="F15" s="360"/>
      <c r="G15" s="362"/>
      <c r="H15" s="363"/>
    </row>
    <row r="16" spans="1:8" x14ac:dyDescent="0.5">
      <c r="A16" s="348" t="s">
        <v>790</v>
      </c>
      <c r="B16" s="339" t="s">
        <v>791</v>
      </c>
      <c r="C16" s="254" t="s">
        <v>792</v>
      </c>
      <c r="D16" s="338">
        <v>16700</v>
      </c>
      <c r="E16" s="275"/>
      <c r="F16" s="275"/>
      <c r="G16" s="338">
        <f>D16</f>
        <v>16700</v>
      </c>
      <c r="H16" s="350" t="s">
        <v>794</v>
      </c>
    </row>
    <row r="17" spans="1:16" x14ac:dyDescent="0.5">
      <c r="A17" s="364" t="s">
        <v>836</v>
      </c>
      <c r="B17" s="357" t="s">
        <v>846</v>
      </c>
      <c r="C17" s="358" t="s">
        <v>847</v>
      </c>
      <c r="D17" s="359"/>
      <c r="E17" s="360">
        <v>10200</v>
      </c>
      <c r="F17" s="361"/>
      <c r="G17" s="362">
        <f>G16-E17</f>
        <v>6500</v>
      </c>
      <c r="H17" s="364" t="s">
        <v>793</v>
      </c>
    </row>
    <row r="18" spans="1:16" x14ac:dyDescent="0.5">
      <c r="A18" s="364" t="s">
        <v>785</v>
      </c>
      <c r="B18" s="357" t="s">
        <v>862</v>
      </c>
      <c r="C18" s="358" t="s">
        <v>338</v>
      </c>
      <c r="D18" s="359"/>
      <c r="E18" s="360">
        <v>4270</v>
      </c>
      <c r="F18" s="361"/>
      <c r="G18" s="362">
        <f t="shared" ref="G18:G19" si="0">G17-E18</f>
        <v>2230</v>
      </c>
      <c r="H18" s="364"/>
    </row>
    <row r="19" spans="1:16" x14ac:dyDescent="0.5">
      <c r="A19" s="364"/>
      <c r="B19" s="357" t="s">
        <v>864</v>
      </c>
      <c r="C19" s="358" t="s">
        <v>863</v>
      </c>
      <c r="D19" s="359"/>
      <c r="E19" s="360">
        <v>2230</v>
      </c>
      <c r="F19" s="361"/>
      <c r="G19" s="362">
        <f t="shared" si="0"/>
        <v>0</v>
      </c>
      <c r="H19" s="364"/>
    </row>
    <row r="20" spans="1:16" x14ac:dyDescent="0.5">
      <c r="A20" s="364"/>
      <c r="B20" s="357"/>
      <c r="C20" s="358"/>
      <c r="D20" s="359"/>
      <c r="E20" s="360"/>
      <c r="F20" s="361"/>
      <c r="G20" s="362"/>
      <c r="H20" s="363"/>
      <c r="L20" s="1"/>
    </row>
    <row r="21" spans="1:16" x14ac:dyDescent="0.5">
      <c r="A21" s="348" t="s">
        <v>716</v>
      </c>
      <c r="B21" s="339" t="s">
        <v>763</v>
      </c>
      <c r="C21" s="254" t="s">
        <v>767</v>
      </c>
      <c r="D21" s="338">
        <v>70000</v>
      </c>
      <c r="E21" s="275"/>
      <c r="F21" s="275"/>
      <c r="G21" s="338">
        <f>D21</f>
        <v>70000</v>
      </c>
      <c r="H21" s="350" t="s">
        <v>764</v>
      </c>
      <c r="L21" s="1"/>
    </row>
    <row r="22" spans="1:16" x14ac:dyDescent="0.5">
      <c r="A22" s="364"/>
      <c r="B22" s="357"/>
      <c r="C22" s="358"/>
      <c r="D22" s="359"/>
      <c r="E22" s="360"/>
      <c r="F22" s="361"/>
      <c r="G22" s="362"/>
      <c r="H22" s="364" t="s">
        <v>766</v>
      </c>
      <c r="L22" s="1"/>
    </row>
    <row r="23" spans="1:16" x14ac:dyDescent="0.5">
      <c r="A23" s="364"/>
      <c r="B23" s="357"/>
      <c r="C23" s="358"/>
      <c r="D23" s="359"/>
      <c r="E23" s="360"/>
      <c r="F23" s="361"/>
      <c r="G23" s="362"/>
      <c r="H23" s="363"/>
      <c r="L23" s="1"/>
    </row>
    <row r="24" spans="1:16" x14ac:dyDescent="0.5">
      <c r="A24" s="348" t="s">
        <v>716</v>
      </c>
      <c r="B24" s="339" t="s">
        <v>781</v>
      </c>
      <c r="C24" s="254" t="s">
        <v>780</v>
      </c>
      <c r="D24" s="338">
        <v>10000</v>
      </c>
      <c r="E24" s="275"/>
      <c r="F24" s="275"/>
      <c r="G24" s="338">
        <f>D24</f>
        <v>10000</v>
      </c>
      <c r="H24" s="350" t="s">
        <v>778</v>
      </c>
      <c r="L24" s="1"/>
    </row>
    <row r="25" spans="1:16" x14ac:dyDescent="0.5">
      <c r="A25" s="364"/>
      <c r="B25" s="357"/>
      <c r="C25" s="358"/>
      <c r="D25" s="359"/>
      <c r="E25" s="360"/>
      <c r="F25" s="361"/>
      <c r="G25" s="362"/>
      <c r="H25" s="364" t="s">
        <v>779</v>
      </c>
      <c r="L25" s="1"/>
    </row>
    <row r="26" spans="1:16" x14ac:dyDescent="0.5">
      <c r="A26" s="464"/>
      <c r="B26" s="137"/>
      <c r="C26" s="465"/>
      <c r="D26" s="466"/>
      <c r="E26" s="42"/>
      <c r="F26" s="467"/>
      <c r="G26" s="282"/>
      <c r="H26" s="464"/>
      <c r="L26" s="1"/>
    </row>
    <row r="27" spans="1:16" x14ac:dyDescent="0.5">
      <c r="A27" s="464" t="s">
        <v>974</v>
      </c>
      <c r="B27" s="137" t="s">
        <v>993</v>
      </c>
      <c r="C27" s="465" t="s">
        <v>994</v>
      </c>
      <c r="D27" s="466">
        <v>20000</v>
      </c>
      <c r="E27" s="42"/>
      <c r="F27" s="467"/>
      <c r="G27" s="282">
        <f>D27</f>
        <v>20000</v>
      </c>
      <c r="H27" s="464" t="s">
        <v>232</v>
      </c>
      <c r="L27" s="1"/>
    </row>
    <row r="28" spans="1:16" x14ac:dyDescent="0.5">
      <c r="A28" s="351"/>
      <c r="B28" s="352"/>
      <c r="C28" s="353"/>
      <c r="D28" s="282"/>
      <c r="E28" s="42"/>
      <c r="F28" s="42"/>
      <c r="G28" s="354"/>
      <c r="H28" s="355"/>
      <c r="N28" s="9"/>
    </row>
    <row r="29" spans="1:16" ht="22.5" thickBot="1" x14ac:dyDescent="0.55000000000000004">
      <c r="A29" s="340"/>
      <c r="B29" s="341"/>
      <c r="C29" s="255" t="s">
        <v>6</v>
      </c>
      <c r="D29" s="185">
        <f>SUM(D7:D28)</f>
        <v>128700</v>
      </c>
      <c r="E29" s="342">
        <f>SUM(E7:E28)</f>
        <v>16700</v>
      </c>
      <c r="F29" s="342">
        <f>SUM(F7:F28)</f>
        <v>2100</v>
      </c>
      <c r="G29" s="343">
        <f>D29-E29-F29</f>
        <v>109900</v>
      </c>
      <c r="H29" s="344"/>
      <c r="N29" s="9"/>
    </row>
    <row r="30" spans="1:16" ht="22.5" thickTop="1" x14ac:dyDescent="0.5">
      <c r="I30" s="63"/>
      <c r="L30" s="216"/>
      <c r="M30" s="216"/>
      <c r="N30" s="216"/>
      <c r="O30" s="3"/>
      <c r="P30" s="345"/>
    </row>
    <row r="31" spans="1:16" x14ac:dyDescent="0.5">
      <c r="G31" s="9"/>
      <c r="I31" s="9"/>
      <c r="L31" s="216"/>
      <c r="M31" s="216"/>
      <c r="N31" s="216"/>
      <c r="O31" s="3"/>
    </row>
    <row r="32" spans="1:16" x14ac:dyDescent="0.5">
      <c r="G32" s="9"/>
      <c r="I32" s="9"/>
      <c r="L32" s="216"/>
      <c r="M32" s="216"/>
      <c r="N32" s="83"/>
      <c r="O32" s="3"/>
    </row>
    <row r="33" spans="4:15" x14ac:dyDescent="0.5">
      <c r="G33" s="9"/>
      <c r="I33" s="9"/>
      <c r="L33" s="346"/>
      <c r="M33" s="216"/>
      <c r="N33" s="3"/>
      <c r="O33" s="3"/>
    </row>
    <row r="34" spans="4:15" x14ac:dyDescent="0.5">
      <c r="G34" s="63"/>
      <c r="L34" s="298"/>
      <c r="M34" s="298"/>
      <c r="N34" s="9"/>
    </row>
    <row r="35" spans="4:15" x14ac:dyDescent="0.5">
      <c r="G35" s="63"/>
      <c r="N35" s="63"/>
    </row>
    <row r="36" spans="4:15" x14ac:dyDescent="0.5">
      <c r="E36" s="9"/>
    </row>
    <row r="38" spans="4:15" x14ac:dyDescent="0.5">
      <c r="N38" s="63"/>
    </row>
    <row r="39" spans="4:15" x14ac:dyDescent="0.5">
      <c r="N39" s="9"/>
    </row>
    <row r="40" spans="4:15" x14ac:dyDescent="0.5">
      <c r="N40" s="9"/>
    </row>
    <row r="41" spans="4:15" x14ac:dyDescent="0.5">
      <c r="N41" s="63"/>
    </row>
    <row r="42" spans="4:15" x14ac:dyDescent="0.5">
      <c r="D42" s="9"/>
      <c r="E42" s="347"/>
      <c r="F42" s="347"/>
      <c r="N42" s="347"/>
    </row>
    <row r="43" spans="4:15" x14ac:dyDescent="0.5">
      <c r="D43" s="9"/>
      <c r="E43" s="347"/>
      <c r="F43" s="347"/>
      <c r="L43" s="9">
        <f>M38-L42</f>
        <v>0</v>
      </c>
      <c r="N43" s="347"/>
    </row>
    <row r="44" spans="4:15" x14ac:dyDescent="0.5">
      <c r="D44" s="9"/>
      <c r="E44" s="347"/>
      <c r="F44" s="347"/>
      <c r="N44" s="347"/>
    </row>
    <row r="45" spans="4:15" x14ac:dyDescent="0.5">
      <c r="D45" s="9"/>
      <c r="E45" s="347"/>
      <c r="F45" s="347"/>
      <c r="N45" s="347"/>
    </row>
    <row r="47" spans="4:15" ht="22.5" thickBot="1" x14ac:dyDescent="0.55000000000000004">
      <c r="D47" s="83"/>
      <c r="M47" s="299"/>
    </row>
    <row r="48" spans="4:15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F14" sqref="F13:F14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9" bestFit="1" customWidth="1"/>
    <col min="13" max="13" width="14.7109375" style="9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469" t="s">
        <v>161</v>
      </c>
      <c r="B1" s="469"/>
      <c r="C1" s="469"/>
      <c r="D1" s="469"/>
      <c r="E1" s="469"/>
      <c r="F1" s="469"/>
      <c r="G1" s="469"/>
      <c r="H1" s="89" t="s">
        <v>758</v>
      </c>
    </row>
    <row r="2" spans="1:8" x14ac:dyDescent="0.5">
      <c r="A2" s="470" t="s">
        <v>757</v>
      </c>
      <c r="B2" s="470"/>
      <c r="C2" s="470"/>
      <c r="D2" s="470"/>
      <c r="E2" s="470"/>
      <c r="F2" s="470"/>
      <c r="G2" s="470"/>
      <c r="H2" s="470"/>
    </row>
    <row r="3" spans="1:8" x14ac:dyDescent="0.5">
      <c r="A3" s="89" t="s">
        <v>20</v>
      </c>
      <c r="B3" s="89"/>
      <c r="C3" s="89"/>
      <c r="D3" s="89"/>
      <c r="E3" s="89"/>
      <c r="F3" s="89"/>
      <c r="G3" s="89"/>
      <c r="H3" s="89" t="s">
        <v>759</v>
      </c>
    </row>
    <row r="4" spans="1:8" x14ac:dyDescent="0.5">
      <c r="A4" s="330"/>
      <c r="B4" s="330"/>
      <c r="C4" s="330"/>
      <c r="D4" s="330"/>
      <c r="E4" s="331"/>
      <c r="F4" s="331"/>
      <c r="G4" s="330"/>
      <c r="H4" s="330"/>
    </row>
    <row r="5" spans="1:8" x14ac:dyDescent="0.5">
      <c r="A5" s="332" t="s">
        <v>22</v>
      </c>
      <c r="B5" s="332" t="s">
        <v>12</v>
      </c>
      <c r="C5" s="333" t="s">
        <v>4</v>
      </c>
      <c r="D5" s="334" t="s">
        <v>21</v>
      </c>
      <c r="E5" s="92" t="s">
        <v>1</v>
      </c>
      <c r="F5" s="92" t="s">
        <v>31</v>
      </c>
      <c r="G5" s="334" t="s">
        <v>2</v>
      </c>
      <c r="H5" s="335" t="s">
        <v>23</v>
      </c>
    </row>
    <row r="6" spans="1:8" x14ac:dyDescent="0.5">
      <c r="A6" s="93"/>
      <c r="B6" s="93"/>
      <c r="C6" s="94"/>
      <c r="D6" s="336" t="s">
        <v>0</v>
      </c>
      <c r="E6" s="95"/>
      <c r="F6" s="95" t="s">
        <v>30</v>
      </c>
      <c r="G6" s="336"/>
      <c r="H6" s="337"/>
    </row>
    <row r="7" spans="1:8" x14ac:dyDescent="0.5">
      <c r="A7" s="348" t="s">
        <v>777</v>
      </c>
      <c r="B7" s="339" t="s">
        <v>760</v>
      </c>
      <c r="C7" s="254" t="s">
        <v>761</v>
      </c>
      <c r="D7" s="338">
        <v>375000</v>
      </c>
      <c r="E7" s="275"/>
      <c r="F7" s="275"/>
      <c r="G7" s="338">
        <f>D7</f>
        <v>375000</v>
      </c>
      <c r="H7" s="350" t="s">
        <v>762</v>
      </c>
    </row>
    <row r="8" spans="1:8" x14ac:dyDescent="0.5">
      <c r="A8" s="356"/>
      <c r="B8" s="357"/>
      <c r="C8" s="358"/>
      <c r="D8" s="359"/>
      <c r="E8" s="360"/>
      <c r="F8" s="361"/>
      <c r="G8" s="362"/>
      <c r="H8" s="350"/>
    </row>
    <row r="9" spans="1:8" x14ac:dyDescent="0.5">
      <c r="A9" s="364"/>
      <c r="B9" s="357"/>
      <c r="C9" s="358"/>
      <c r="D9" s="359"/>
      <c r="E9" s="360"/>
      <c r="F9" s="361"/>
      <c r="G9" s="362"/>
      <c r="H9" s="364"/>
    </row>
    <row r="10" spans="1:8" x14ac:dyDescent="0.5">
      <c r="A10" s="356"/>
      <c r="B10" s="357"/>
      <c r="C10" s="358"/>
      <c r="D10" s="359"/>
      <c r="E10" s="360"/>
      <c r="F10" s="361"/>
      <c r="G10" s="362"/>
      <c r="H10" s="363"/>
    </row>
    <row r="11" spans="1:8" x14ac:dyDescent="0.5">
      <c r="A11" s="364"/>
      <c r="B11" s="357"/>
      <c r="C11" s="358"/>
      <c r="D11" s="359"/>
      <c r="E11" s="360"/>
      <c r="F11" s="361"/>
      <c r="G11" s="362"/>
      <c r="H11" s="363"/>
    </row>
    <row r="12" spans="1:8" x14ac:dyDescent="0.5">
      <c r="A12" s="348"/>
      <c r="B12" s="339"/>
      <c r="C12" s="102"/>
      <c r="D12" s="338"/>
      <c r="E12" s="275"/>
      <c r="F12" s="275"/>
      <c r="G12" s="338"/>
      <c r="H12" s="350"/>
    </row>
    <row r="13" spans="1:8" x14ac:dyDescent="0.5">
      <c r="A13" s="356"/>
      <c r="B13" s="357"/>
      <c r="C13" s="358"/>
      <c r="D13" s="359"/>
      <c r="E13" s="360"/>
      <c r="F13" s="361"/>
      <c r="G13" s="362"/>
      <c r="H13" s="350"/>
    </row>
    <row r="14" spans="1:8" x14ac:dyDescent="0.5">
      <c r="A14" s="364"/>
      <c r="B14" s="357"/>
      <c r="C14" s="358"/>
      <c r="D14" s="359"/>
      <c r="E14" s="360"/>
      <c r="F14" s="361"/>
      <c r="G14" s="362"/>
      <c r="H14" s="364"/>
    </row>
    <row r="15" spans="1:8" x14ac:dyDescent="0.5">
      <c r="A15" s="356"/>
      <c r="B15" s="357"/>
      <c r="C15" s="358"/>
      <c r="D15" s="359"/>
      <c r="E15" s="360"/>
      <c r="F15" s="360"/>
      <c r="G15" s="362"/>
      <c r="H15" s="363"/>
    </row>
    <row r="16" spans="1:8" x14ac:dyDescent="0.5">
      <c r="A16" s="364"/>
      <c r="B16" s="357"/>
      <c r="C16" s="358"/>
      <c r="D16" s="359"/>
      <c r="E16" s="360"/>
      <c r="F16" s="360"/>
      <c r="G16" s="362"/>
      <c r="H16" s="363"/>
    </row>
    <row r="17" spans="1:16" x14ac:dyDescent="0.5">
      <c r="A17" s="364"/>
      <c r="B17" s="357"/>
      <c r="C17" s="358"/>
      <c r="D17" s="359"/>
      <c r="E17" s="360"/>
      <c r="F17" s="361"/>
      <c r="G17" s="362"/>
      <c r="H17" s="363"/>
      <c r="L17" s="1"/>
    </row>
    <row r="18" spans="1:16" x14ac:dyDescent="0.5">
      <c r="A18" s="364"/>
      <c r="B18" s="357"/>
      <c r="C18" s="358"/>
      <c r="D18" s="359"/>
      <c r="E18" s="360"/>
      <c r="F18" s="361"/>
      <c r="G18" s="362"/>
      <c r="H18" s="350"/>
      <c r="L18" s="1"/>
    </row>
    <row r="19" spans="1:16" x14ac:dyDescent="0.5">
      <c r="A19" s="364"/>
      <c r="B19" s="357"/>
      <c r="C19" s="358"/>
      <c r="D19" s="359"/>
      <c r="E19" s="360"/>
      <c r="F19" s="361"/>
      <c r="G19" s="362"/>
      <c r="H19" s="364"/>
      <c r="L19" s="1"/>
    </row>
    <row r="20" spans="1:16" x14ac:dyDescent="0.5">
      <c r="A20" s="364"/>
      <c r="B20" s="357"/>
      <c r="C20" s="358"/>
      <c r="D20" s="359"/>
      <c r="E20" s="360"/>
      <c r="F20" s="361"/>
      <c r="G20" s="362"/>
      <c r="H20" s="363"/>
      <c r="L20" s="1"/>
    </row>
    <row r="21" spans="1:16" x14ac:dyDescent="0.5">
      <c r="A21" s="364"/>
      <c r="B21" s="357"/>
      <c r="C21" s="358"/>
      <c r="D21" s="359"/>
      <c r="E21" s="360"/>
      <c r="F21" s="361"/>
      <c r="G21" s="362"/>
      <c r="H21" s="363"/>
      <c r="L21" s="1"/>
    </row>
    <row r="22" spans="1:16" x14ac:dyDescent="0.5">
      <c r="A22" s="364"/>
      <c r="B22" s="357"/>
      <c r="C22" s="366"/>
      <c r="D22" s="367"/>
      <c r="E22" s="360"/>
      <c r="F22" s="361"/>
      <c r="G22" s="362"/>
      <c r="H22" s="363"/>
      <c r="L22" s="1"/>
    </row>
    <row r="23" spans="1:16" x14ac:dyDescent="0.5">
      <c r="A23" s="351"/>
      <c r="B23" s="352"/>
      <c r="C23" s="353"/>
      <c r="D23" s="282"/>
      <c r="E23" s="42"/>
      <c r="F23" s="42"/>
      <c r="G23" s="354"/>
      <c r="H23" s="355"/>
      <c r="N23" s="9"/>
    </row>
    <row r="24" spans="1:16" ht="22.5" thickBot="1" x14ac:dyDescent="0.55000000000000004">
      <c r="A24" s="340"/>
      <c r="B24" s="341"/>
      <c r="C24" s="255" t="s">
        <v>6</v>
      </c>
      <c r="D24" s="185">
        <f>SUM(D7:D23)</f>
        <v>375000</v>
      </c>
      <c r="E24" s="342">
        <f>SUM(E7:E23)</f>
        <v>0</v>
      </c>
      <c r="F24" s="342">
        <f>SUM(F7:F23)</f>
        <v>0</v>
      </c>
      <c r="G24" s="343">
        <f>D24-E24-F24</f>
        <v>375000</v>
      </c>
      <c r="H24" s="344"/>
      <c r="N24" s="9"/>
    </row>
    <row r="25" spans="1:16" ht="22.5" thickTop="1" x14ac:dyDescent="0.5">
      <c r="I25" s="63"/>
      <c r="L25" s="216"/>
      <c r="M25" s="216"/>
      <c r="N25" s="216"/>
      <c r="O25" s="3"/>
      <c r="P25" s="345"/>
    </row>
    <row r="26" spans="1:16" x14ac:dyDescent="0.5">
      <c r="G26" s="9"/>
      <c r="I26" s="9"/>
      <c r="L26" s="216"/>
      <c r="M26" s="216"/>
      <c r="N26" s="216"/>
      <c r="O26" s="3"/>
    </row>
    <row r="27" spans="1:16" x14ac:dyDescent="0.5">
      <c r="G27" s="9"/>
      <c r="I27" s="9"/>
      <c r="L27" s="216"/>
      <c r="M27" s="216"/>
      <c r="N27" s="83"/>
      <c r="O27" s="3"/>
    </row>
    <row r="28" spans="1:16" x14ac:dyDescent="0.5">
      <c r="G28" s="9"/>
      <c r="I28" s="9"/>
      <c r="L28" s="346"/>
      <c r="M28" s="216"/>
      <c r="N28" s="3"/>
      <c r="O28" s="3"/>
    </row>
    <row r="29" spans="1:16" x14ac:dyDescent="0.5">
      <c r="G29" s="63"/>
      <c r="L29" s="298"/>
      <c r="M29" s="298"/>
      <c r="N29" s="9"/>
    </row>
    <row r="30" spans="1:16" x14ac:dyDescent="0.5">
      <c r="G30" s="63"/>
      <c r="N30" s="63"/>
    </row>
    <row r="31" spans="1:16" x14ac:dyDescent="0.5">
      <c r="E31" s="9"/>
    </row>
    <row r="33" spans="4:14" x14ac:dyDescent="0.5">
      <c r="N33" s="63"/>
    </row>
    <row r="34" spans="4:14" x14ac:dyDescent="0.5">
      <c r="N34" s="9"/>
    </row>
    <row r="35" spans="4:14" x14ac:dyDescent="0.5">
      <c r="N35" s="9"/>
    </row>
    <row r="36" spans="4:14" x14ac:dyDescent="0.5">
      <c r="N36" s="63"/>
    </row>
    <row r="37" spans="4:14" x14ac:dyDescent="0.5">
      <c r="D37" s="9"/>
      <c r="E37" s="347"/>
      <c r="F37" s="347"/>
      <c r="N37" s="347"/>
    </row>
    <row r="38" spans="4:14" x14ac:dyDescent="0.5">
      <c r="D38" s="9"/>
      <c r="E38" s="347"/>
      <c r="F38" s="347"/>
      <c r="L38" s="9">
        <f>M33-L37</f>
        <v>0</v>
      </c>
      <c r="N38" s="347"/>
    </row>
    <row r="39" spans="4:14" x14ac:dyDescent="0.5">
      <c r="D39" s="9"/>
      <c r="E39" s="347"/>
      <c r="F39" s="347"/>
      <c r="N39" s="347"/>
    </row>
    <row r="40" spans="4:14" x14ac:dyDescent="0.5">
      <c r="D40" s="9"/>
      <c r="E40" s="347"/>
      <c r="F40" s="347"/>
      <c r="N40" s="347"/>
    </row>
    <row r="42" spans="4:14" ht="22.5" thickBot="1" x14ac:dyDescent="0.55000000000000004">
      <c r="D42" s="83"/>
      <c r="M42" s="29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D15" sqref="D15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9" bestFit="1" customWidth="1"/>
    <col min="13" max="13" width="14.7109375" style="9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469" t="s">
        <v>161</v>
      </c>
      <c r="B1" s="469"/>
      <c r="C1" s="469"/>
      <c r="D1" s="469"/>
      <c r="E1" s="469"/>
      <c r="F1" s="469"/>
      <c r="G1" s="469"/>
      <c r="H1" s="89" t="s">
        <v>758</v>
      </c>
    </row>
    <row r="2" spans="1:8" x14ac:dyDescent="0.5">
      <c r="A2" s="470" t="s">
        <v>757</v>
      </c>
      <c r="B2" s="470"/>
      <c r="C2" s="470"/>
      <c r="D2" s="470"/>
      <c r="E2" s="470"/>
      <c r="F2" s="470"/>
      <c r="G2" s="470"/>
      <c r="H2" s="470"/>
    </row>
    <row r="3" spans="1:8" x14ac:dyDescent="0.5">
      <c r="A3" s="89" t="s">
        <v>20</v>
      </c>
      <c r="B3" s="89"/>
      <c r="C3" s="89"/>
      <c r="D3" s="89"/>
      <c r="E3" s="89"/>
      <c r="F3" s="89"/>
      <c r="G3" s="89"/>
      <c r="H3" s="89" t="s">
        <v>759</v>
      </c>
    </row>
    <row r="4" spans="1:8" x14ac:dyDescent="0.5">
      <c r="A4" s="330"/>
      <c r="B4" s="330"/>
      <c r="C4" s="330"/>
      <c r="D4" s="330"/>
      <c r="E4" s="331"/>
      <c r="F4" s="331"/>
      <c r="G4" s="330"/>
      <c r="H4" s="330"/>
    </row>
    <row r="5" spans="1:8" x14ac:dyDescent="0.5">
      <c r="A5" s="332" t="s">
        <v>22</v>
      </c>
      <c r="B5" s="332" t="s">
        <v>12</v>
      </c>
      <c r="C5" s="333" t="s">
        <v>4</v>
      </c>
      <c r="D5" s="334" t="s">
        <v>21</v>
      </c>
      <c r="E5" s="92" t="s">
        <v>1</v>
      </c>
      <c r="F5" s="92" t="s">
        <v>31</v>
      </c>
      <c r="G5" s="334" t="s">
        <v>2</v>
      </c>
      <c r="H5" s="335" t="s">
        <v>23</v>
      </c>
    </row>
    <row r="6" spans="1:8" x14ac:dyDescent="0.5">
      <c r="A6" s="93"/>
      <c r="B6" s="93"/>
      <c r="C6" s="94"/>
      <c r="D6" s="336" t="s">
        <v>0</v>
      </c>
      <c r="E6" s="95"/>
      <c r="F6" s="95" t="s">
        <v>30</v>
      </c>
      <c r="G6" s="336"/>
      <c r="H6" s="337"/>
    </row>
    <row r="7" spans="1:8" x14ac:dyDescent="0.5">
      <c r="A7" s="348" t="s">
        <v>777</v>
      </c>
      <c r="B7" s="339" t="s">
        <v>760</v>
      </c>
      <c r="C7" s="254" t="s">
        <v>789</v>
      </c>
      <c r="D7" s="338">
        <v>2000</v>
      </c>
      <c r="E7" s="275"/>
      <c r="F7" s="275"/>
      <c r="G7" s="338">
        <f>D7</f>
        <v>2000</v>
      </c>
      <c r="H7" s="350" t="s">
        <v>788</v>
      </c>
    </row>
    <row r="8" spans="1:8" x14ac:dyDescent="0.5">
      <c r="A8" s="356"/>
      <c r="B8" s="357"/>
      <c r="C8" s="358"/>
      <c r="D8" s="359"/>
      <c r="E8" s="360"/>
      <c r="F8" s="361"/>
      <c r="G8" s="362"/>
      <c r="H8" s="350"/>
    </row>
    <row r="9" spans="1:8" x14ac:dyDescent="0.5">
      <c r="A9" s="364"/>
      <c r="B9" s="357"/>
      <c r="C9" s="358"/>
      <c r="D9" s="359"/>
      <c r="E9" s="360"/>
      <c r="F9" s="361"/>
      <c r="G9" s="362"/>
      <c r="H9" s="364"/>
    </row>
    <row r="10" spans="1:8" x14ac:dyDescent="0.5">
      <c r="A10" s="356"/>
      <c r="B10" s="357"/>
      <c r="C10" s="358"/>
      <c r="D10" s="359"/>
      <c r="E10" s="360"/>
      <c r="F10" s="361"/>
      <c r="G10" s="362"/>
      <c r="H10" s="363"/>
    </row>
    <row r="11" spans="1:8" x14ac:dyDescent="0.5">
      <c r="A11" s="364"/>
      <c r="B11" s="357"/>
      <c r="C11" s="358"/>
      <c r="D11" s="359"/>
      <c r="E11" s="360"/>
      <c r="F11" s="361"/>
      <c r="G11" s="362"/>
      <c r="H11" s="363"/>
    </row>
    <row r="12" spans="1:8" x14ac:dyDescent="0.5">
      <c r="A12" s="348"/>
      <c r="B12" s="339"/>
      <c r="C12" s="102"/>
      <c r="D12" s="338"/>
      <c r="E12" s="275"/>
      <c r="F12" s="275"/>
      <c r="G12" s="338"/>
      <c r="H12" s="350"/>
    </row>
    <row r="13" spans="1:8" x14ac:dyDescent="0.5">
      <c r="A13" s="356"/>
      <c r="B13" s="357"/>
      <c r="C13" s="358"/>
      <c r="D13" s="359"/>
      <c r="E13" s="360"/>
      <c r="F13" s="361"/>
      <c r="G13" s="362"/>
      <c r="H13" s="350"/>
    </row>
    <row r="14" spans="1:8" x14ac:dyDescent="0.5">
      <c r="A14" s="364"/>
      <c r="B14" s="357"/>
      <c r="C14" s="358"/>
      <c r="D14" s="359"/>
      <c r="E14" s="360"/>
      <c r="F14" s="361"/>
      <c r="G14" s="362"/>
      <c r="H14" s="364"/>
    </row>
    <row r="15" spans="1:8" x14ac:dyDescent="0.5">
      <c r="A15" s="356"/>
      <c r="B15" s="357"/>
      <c r="C15" s="358"/>
      <c r="D15" s="359"/>
      <c r="E15" s="360"/>
      <c r="F15" s="360"/>
      <c r="G15" s="362"/>
      <c r="H15" s="363"/>
    </row>
    <row r="16" spans="1:8" x14ac:dyDescent="0.5">
      <c r="A16" s="364"/>
      <c r="B16" s="357"/>
      <c r="C16" s="358"/>
      <c r="D16" s="359"/>
      <c r="E16" s="360"/>
      <c r="F16" s="360"/>
      <c r="G16" s="362"/>
      <c r="H16" s="363"/>
    </row>
    <row r="17" spans="1:16" x14ac:dyDescent="0.5">
      <c r="A17" s="364"/>
      <c r="B17" s="357"/>
      <c r="C17" s="358"/>
      <c r="D17" s="359"/>
      <c r="E17" s="360"/>
      <c r="F17" s="361"/>
      <c r="G17" s="362"/>
      <c r="H17" s="363"/>
      <c r="L17" s="1"/>
    </row>
    <row r="18" spans="1:16" x14ac:dyDescent="0.5">
      <c r="A18" s="364"/>
      <c r="B18" s="357"/>
      <c r="C18" s="358"/>
      <c r="D18" s="359"/>
      <c r="E18" s="360"/>
      <c r="F18" s="361"/>
      <c r="G18" s="362"/>
      <c r="H18" s="350"/>
      <c r="L18" s="1"/>
    </row>
    <row r="19" spans="1:16" x14ac:dyDescent="0.5">
      <c r="A19" s="364"/>
      <c r="B19" s="357"/>
      <c r="C19" s="358"/>
      <c r="D19" s="359"/>
      <c r="E19" s="360"/>
      <c r="F19" s="361"/>
      <c r="G19" s="362"/>
      <c r="H19" s="364"/>
      <c r="L19" s="1"/>
    </row>
    <row r="20" spans="1:16" x14ac:dyDescent="0.5">
      <c r="A20" s="364"/>
      <c r="B20" s="357"/>
      <c r="C20" s="358"/>
      <c r="D20" s="359"/>
      <c r="E20" s="360"/>
      <c r="F20" s="361"/>
      <c r="G20" s="362"/>
      <c r="H20" s="363"/>
      <c r="L20" s="1"/>
    </row>
    <row r="21" spans="1:16" x14ac:dyDescent="0.5">
      <c r="A21" s="364"/>
      <c r="B21" s="357"/>
      <c r="C21" s="358"/>
      <c r="D21" s="359"/>
      <c r="E21" s="360"/>
      <c r="F21" s="361"/>
      <c r="G21" s="362"/>
      <c r="H21" s="363"/>
      <c r="L21" s="1"/>
    </row>
    <row r="22" spans="1:16" x14ac:dyDescent="0.5">
      <c r="A22" s="364"/>
      <c r="B22" s="357"/>
      <c r="C22" s="366"/>
      <c r="D22" s="367"/>
      <c r="E22" s="360"/>
      <c r="F22" s="361"/>
      <c r="G22" s="362"/>
      <c r="H22" s="363"/>
      <c r="L22" s="1"/>
    </row>
    <row r="23" spans="1:16" x14ac:dyDescent="0.5">
      <c r="A23" s="351"/>
      <c r="B23" s="352"/>
      <c r="C23" s="353"/>
      <c r="D23" s="282"/>
      <c r="E23" s="42"/>
      <c r="F23" s="42"/>
      <c r="G23" s="354"/>
      <c r="H23" s="355"/>
      <c r="N23" s="9"/>
    </row>
    <row r="24" spans="1:16" ht="22.5" thickBot="1" x14ac:dyDescent="0.55000000000000004">
      <c r="A24" s="340"/>
      <c r="B24" s="341"/>
      <c r="C24" s="255" t="s">
        <v>6</v>
      </c>
      <c r="D24" s="185">
        <f>SUM(D7:D23)</f>
        <v>2000</v>
      </c>
      <c r="E24" s="342">
        <f>SUM(E7:E23)</f>
        <v>0</v>
      </c>
      <c r="F24" s="342">
        <f>SUM(F7:F23)</f>
        <v>0</v>
      </c>
      <c r="G24" s="343">
        <f>D24-E24-F24</f>
        <v>2000</v>
      </c>
      <c r="H24" s="344"/>
      <c r="N24" s="9"/>
    </row>
    <row r="25" spans="1:16" ht="22.5" thickTop="1" x14ac:dyDescent="0.5">
      <c r="I25" s="63"/>
      <c r="L25" s="216"/>
      <c r="M25" s="216"/>
      <c r="N25" s="216"/>
      <c r="O25" s="3"/>
      <c r="P25" s="345"/>
    </row>
    <row r="26" spans="1:16" x14ac:dyDescent="0.5">
      <c r="G26" s="9"/>
      <c r="I26" s="9"/>
      <c r="L26" s="216"/>
      <c r="M26" s="216"/>
      <c r="N26" s="216"/>
      <c r="O26" s="3"/>
    </row>
    <row r="27" spans="1:16" x14ac:dyDescent="0.5">
      <c r="G27" s="9"/>
      <c r="I27" s="9"/>
      <c r="L27" s="216"/>
      <c r="M27" s="216"/>
      <c r="N27" s="83"/>
      <c r="O27" s="3"/>
    </row>
    <row r="28" spans="1:16" x14ac:dyDescent="0.5">
      <c r="G28" s="9"/>
      <c r="I28" s="9"/>
      <c r="L28" s="346"/>
      <c r="M28" s="216"/>
      <c r="N28" s="3"/>
      <c r="O28" s="3"/>
    </row>
    <row r="29" spans="1:16" x14ac:dyDescent="0.5">
      <c r="G29" s="63"/>
      <c r="L29" s="298"/>
      <c r="M29" s="298"/>
      <c r="N29" s="9"/>
    </row>
    <row r="30" spans="1:16" x14ac:dyDescent="0.5">
      <c r="G30" s="63"/>
      <c r="N30" s="63"/>
    </row>
    <row r="31" spans="1:16" x14ac:dyDescent="0.5">
      <c r="E31" s="9"/>
    </row>
    <row r="33" spans="4:14" x14ac:dyDescent="0.5">
      <c r="N33" s="63"/>
    </row>
    <row r="34" spans="4:14" x14ac:dyDescent="0.5">
      <c r="N34" s="9"/>
    </row>
    <row r="35" spans="4:14" x14ac:dyDescent="0.5">
      <c r="N35" s="9"/>
    </row>
    <row r="36" spans="4:14" x14ac:dyDescent="0.5">
      <c r="N36" s="63"/>
    </row>
    <row r="37" spans="4:14" x14ac:dyDescent="0.5">
      <c r="D37" s="9"/>
      <c r="E37" s="347"/>
      <c r="F37" s="347"/>
      <c r="N37" s="347"/>
    </row>
    <row r="38" spans="4:14" x14ac:dyDescent="0.5">
      <c r="D38" s="9"/>
      <c r="E38" s="347"/>
      <c r="F38" s="347"/>
      <c r="L38" s="9">
        <f>M33-L37</f>
        <v>0</v>
      </c>
      <c r="N38" s="347"/>
    </row>
    <row r="39" spans="4:14" x14ac:dyDescent="0.5">
      <c r="D39" s="9"/>
      <c r="E39" s="347"/>
      <c r="F39" s="347"/>
      <c r="N39" s="347"/>
    </row>
    <row r="40" spans="4:14" x14ac:dyDescent="0.5">
      <c r="D40" s="9"/>
      <c r="E40" s="347"/>
      <c r="F40" s="347"/>
      <c r="N40" s="347"/>
    </row>
    <row r="42" spans="4:14" ht="22.5" thickBot="1" x14ac:dyDescent="0.55000000000000004">
      <c r="D42" s="83"/>
      <c r="M42" s="29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F14" sqref="F14"/>
    </sheetView>
  </sheetViews>
  <sheetFormatPr defaultRowHeight="21.75" x14ac:dyDescent="0.5"/>
  <cols>
    <col min="1" max="1" width="7.85546875" style="1" customWidth="1"/>
    <col min="2" max="2" width="8.42578125" style="1" customWidth="1"/>
    <col min="3" max="3" width="33.5703125" style="1" customWidth="1"/>
    <col min="4" max="4" width="12" style="1" customWidth="1"/>
    <col min="5" max="5" width="11" style="1" customWidth="1"/>
    <col min="6" max="6" width="10.140625" style="1" customWidth="1"/>
    <col min="7" max="7" width="12.85546875" style="1" customWidth="1"/>
    <col min="8" max="8" width="9" style="1" customWidth="1"/>
    <col min="9" max="9" width="11.7109375" style="1" customWidth="1"/>
    <col min="10" max="10" width="11.28515625" style="1" bestFit="1" customWidth="1"/>
    <col min="11" max="11" width="9.5703125" style="1" bestFit="1" customWidth="1"/>
    <col min="12" max="12" width="14" style="9" bestFit="1" customWidth="1"/>
    <col min="13" max="13" width="14.7109375" style="9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8" x14ac:dyDescent="0.5">
      <c r="A1" s="469" t="s">
        <v>161</v>
      </c>
      <c r="B1" s="469"/>
      <c r="C1" s="469"/>
      <c r="D1" s="469"/>
      <c r="E1" s="469"/>
      <c r="F1" s="469"/>
      <c r="G1" s="469"/>
      <c r="H1" s="89" t="s">
        <v>783</v>
      </c>
    </row>
    <row r="2" spans="1:8" x14ac:dyDescent="0.5">
      <c r="A2" s="470" t="s">
        <v>757</v>
      </c>
      <c r="B2" s="470"/>
      <c r="C2" s="470"/>
      <c r="D2" s="470"/>
      <c r="E2" s="470"/>
      <c r="F2" s="470"/>
      <c r="G2" s="470"/>
      <c r="H2" s="470"/>
    </row>
    <row r="3" spans="1:8" x14ac:dyDescent="0.5">
      <c r="A3" s="89" t="s">
        <v>20</v>
      </c>
      <c r="B3" s="89"/>
      <c r="C3" s="89"/>
      <c r="D3" s="89"/>
      <c r="E3" s="89"/>
      <c r="F3" s="89"/>
      <c r="G3" s="89"/>
      <c r="H3" s="89" t="s">
        <v>782</v>
      </c>
    </row>
    <row r="4" spans="1:8" x14ac:dyDescent="0.5">
      <c r="A4" s="330"/>
      <c r="B4" s="330"/>
      <c r="C4" s="330"/>
      <c r="D4" s="330"/>
      <c r="E4" s="331"/>
      <c r="F4" s="331"/>
      <c r="G4" s="330" t="s">
        <v>784</v>
      </c>
      <c r="H4" s="330"/>
    </row>
    <row r="5" spans="1:8" x14ac:dyDescent="0.5">
      <c r="A5" s="332" t="s">
        <v>22</v>
      </c>
      <c r="B5" s="332" t="s">
        <v>12</v>
      </c>
      <c r="C5" s="333" t="s">
        <v>4</v>
      </c>
      <c r="D5" s="334" t="s">
        <v>21</v>
      </c>
      <c r="E5" s="92" t="s">
        <v>1</v>
      </c>
      <c r="F5" s="92" t="s">
        <v>31</v>
      </c>
      <c r="G5" s="334" t="s">
        <v>2</v>
      </c>
      <c r="H5" s="335" t="s">
        <v>23</v>
      </c>
    </row>
    <row r="6" spans="1:8" x14ac:dyDescent="0.5">
      <c r="A6" s="93"/>
      <c r="B6" s="93"/>
      <c r="C6" s="94"/>
      <c r="D6" s="336" t="s">
        <v>0</v>
      </c>
      <c r="E6" s="95"/>
      <c r="F6" s="95" t="s">
        <v>30</v>
      </c>
      <c r="G6" s="336"/>
      <c r="H6" s="337"/>
    </row>
    <row r="7" spans="1:8" x14ac:dyDescent="0.5">
      <c r="A7" s="348" t="s">
        <v>785</v>
      </c>
      <c r="B7" s="339" t="s">
        <v>786</v>
      </c>
      <c r="C7" s="254" t="s">
        <v>787</v>
      </c>
      <c r="D7" s="338">
        <v>6200</v>
      </c>
      <c r="E7" s="275"/>
      <c r="F7" s="275"/>
      <c r="G7" s="338">
        <f>D7</f>
        <v>6200</v>
      </c>
      <c r="H7" s="350" t="s">
        <v>788</v>
      </c>
    </row>
    <row r="8" spans="1:8" x14ac:dyDescent="0.5">
      <c r="A8" s="356"/>
      <c r="B8" s="357"/>
      <c r="C8" s="456" t="s">
        <v>995</v>
      </c>
      <c r="D8" s="359"/>
      <c r="E8" s="360"/>
      <c r="F8" s="361">
        <v>2652</v>
      </c>
      <c r="G8" s="362">
        <f>G7-E8-F8</f>
        <v>3548</v>
      </c>
      <c r="H8" s="350"/>
    </row>
    <row r="9" spans="1:8" x14ac:dyDescent="0.5">
      <c r="A9" s="364"/>
      <c r="B9" s="357"/>
      <c r="C9" s="358"/>
      <c r="D9" s="359"/>
      <c r="E9" s="360"/>
      <c r="F9" s="361"/>
      <c r="G9" s="362"/>
      <c r="H9" s="364"/>
    </row>
    <row r="10" spans="1:8" x14ac:dyDescent="0.5">
      <c r="A10" s="356"/>
      <c r="B10" s="357"/>
      <c r="C10" s="358"/>
      <c r="D10" s="359"/>
      <c r="E10" s="360"/>
      <c r="F10" s="361"/>
      <c r="G10" s="362"/>
      <c r="H10" s="363"/>
    </row>
    <row r="11" spans="1:8" x14ac:dyDescent="0.5">
      <c r="A11" s="364"/>
      <c r="B11" s="357"/>
      <c r="C11" s="358"/>
      <c r="D11" s="359"/>
      <c r="E11" s="360"/>
      <c r="F11" s="361"/>
      <c r="G11" s="362"/>
      <c r="H11" s="363"/>
    </row>
    <row r="12" spans="1:8" x14ac:dyDescent="0.5">
      <c r="A12" s="348"/>
      <c r="B12" s="339"/>
      <c r="C12" s="102"/>
      <c r="D12" s="338"/>
      <c r="E12" s="275"/>
      <c r="F12" s="275"/>
      <c r="G12" s="338"/>
      <c r="H12" s="350"/>
    </row>
    <row r="13" spans="1:8" x14ac:dyDescent="0.5">
      <c r="A13" s="356"/>
      <c r="B13" s="357"/>
      <c r="C13" s="358"/>
      <c r="D13" s="359"/>
      <c r="E13" s="360"/>
      <c r="F13" s="361"/>
      <c r="G13" s="362"/>
      <c r="H13" s="350"/>
    </row>
    <row r="14" spans="1:8" x14ac:dyDescent="0.5">
      <c r="A14" s="364"/>
      <c r="B14" s="357"/>
      <c r="C14" s="358"/>
      <c r="D14" s="359"/>
      <c r="E14" s="360"/>
      <c r="F14" s="361"/>
      <c r="G14" s="362"/>
      <c r="H14" s="364"/>
    </row>
    <row r="15" spans="1:8" x14ac:dyDescent="0.5">
      <c r="A15" s="356"/>
      <c r="B15" s="357"/>
      <c r="C15" s="358"/>
      <c r="D15" s="359"/>
      <c r="E15" s="360"/>
      <c r="F15" s="360"/>
      <c r="G15" s="362"/>
      <c r="H15" s="363"/>
    </row>
    <row r="16" spans="1:8" x14ac:dyDescent="0.5">
      <c r="A16" s="364"/>
      <c r="B16" s="357"/>
      <c r="C16" s="358"/>
      <c r="D16" s="359"/>
      <c r="E16" s="360"/>
      <c r="F16" s="360"/>
      <c r="G16" s="362"/>
      <c r="H16" s="363"/>
    </row>
    <row r="17" spans="1:16" x14ac:dyDescent="0.5">
      <c r="A17" s="364"/>
      <c r="B17" s="357"/>
      <c r="C17" s="358"/>
      <c r="D17" s="359"/>
      <c r="E17" s="360"/>
      <c r="F17" s="361"/>
      <c r="G17" s="362"/>
      <c r="H17" s="363"/>
      <c r="L17" s="1"/>
    </row>
    <row r="18" spans="1:16" x14ac:dyDescent="0.5">
      <c r="A18" s="364"/>
      <c r="B18" s="357"/>
      <c r="C18" s="358"/>
      <c r="D18" s="359"/>
      <c r="E18" s="360"/>
      <c r="F18" s="361"/>
      <c r="G18" s="362"/>
      <c r="H18" s="350"/>
      <c r="L18" s="1"/>
    </row>
    <row r="19" spans="1:16" x14ac:dyDescent="0.5">
      <c r="A19" s="364"/>
      <c r="B19" s="357"/>
      <c r="C19" s="358"/>
      <c r="D19" s="359"/>
      <c r="E19" s="360"/>
      <c r="F19" s="361"/>
      <c r="G19" s="362"/>
      <c r="H19" s="364"/>
      <c r="L19" s="1"/>
    </row>
    <row r="20" spans="1:16" x14ac:dyDescent="0.5">
      <c r="A20" s="364"/>
      <c r="B20" s="357"/>
      <c r="C20" s="358"/>
      <c r="D20" s="359"/>
      <c r="E20" s="360"/>
      <c r="F20" s="361"/>
      <c r="G20" s="362"/>
      <c r="H20" s="363"/>
      <c r="L20" s="1"/>
    </row>
    <row r="21" spans="1:16" x14ac:dyDescent="0.5">
      <c r="A21" s="364"/>
      <c r="B21" s="357"/>
      <c r="C21" s="358"/>
      <c r="D21" s="359"/>
      <c r="E21" s="360"/>
      <c r="F21" s="361"/>
      <c r="G21" s="362"/>
      <c r="H21" s="363"/>
      <c r="L21" s="1"/>
    </row>
    <row r="22" spans="1:16" x14ac:dyDescent="0.5">
      <c r="A22" s="364"/>
      <c r="B22" s="357"/>
      <c r="C22" s="366"/>
      <c r="D22" s="367"/>
      <c r="E22" s="360"/>
      <c r="F22" s="361"/>
      <c r="G22" s="362"/>
      <c r="H22" s="363"/>
      <c r="L22" s="1"/>
    </row>
    <row r="23" spans="1:16" x14ac:dyDescent="0.5">
      <c r="A23" s="351"/>
      <c r="B23" s="352"/>
      <c r="C23" s="353"/>
      <c r="D23" s="282"/>
      <c r="E23" s="42"/>
      <c r="F23" s="42"/>
      <c r="G23" s="354"/>
      <c r="H23" s="355"/>
      <c r="N23" s="9"/>
    </row>
    <row r="24" spans="1:16" ht="22.5" thickBot="1" x14ac:dyDescent="0.55000000000000004">
      <c r="A24" s="340"/>
      <c r="B24" s="341"/>
      <c r="C24" s="255" t="s">
        <v>6</v>
      </c>
      <c r="D24" s="185">
        <f>SUM(D7:D23)</f>
        <v>6200</v>
      </c>
      <c r="E24" s="342">
        <f>SUM(E7:E23)</f>
        <v>0</v>
      </c>
      <c r="F24" s="342">
        <f>SUM(F7:F23)</f>
        <v>2652</v>
      </c>
      <c r="G24" s="343">
        <f>D24-E24-F24</f>
        <v>3548</v>
      </c>
      <c r="H24" s="344"/>
      <c r="N24" s="9"/>
    </row>
    <row r="25" spans="1:16" ht="22.5" thickTop="1" x14ac:dyDescent="0.5">
      <c r="I25" s="63"/>
      <c r="L25" s="216"/>
      <c r="M25" s="216"/>
      <c r="N25" s="216"/>
      <c r="O25" s="3"/>
      <c r="P25" s="345"/>
    </row>
    <row r="26" spans="1:16" x14ac:dyDescent="0.5">
      <c r="G26" s="9"/>
      <c r="I26" s="9"/>
      <c r="L26" s="216"/>
      <c r="M26" s="216"/>
      <c r="N26" s="216"/>
      <c r="O26" s="3"/>
    </row>
    <row r="27" spans="1:16" x14ac:dyDescent="0.5">
      <c r="G27" s="9"/>
      <c r="I27" s="9"/>
      <c r="L27" s="216"/>
      <c r="M27" s="216"/>
      <c r="N27" s="83"/>
      <c r="O27" s="3"/>
    </row>
    <row r="28" spans="1:16" x14ac:dyDescent="0.5">
      <c r="G28" s="9"/>
      <c r="I28" s="9"/>
      <c r="L28" s="346"/>
      <c r="M28" s="216"/>
      <c r="N28" s="3"/>
      <c r="O28" s="3"/>
    </row>
    <row r="29" spans="1:16" x14ac:dyDescent="0.5">
      <c r="G29" s="63"/>
      <c r="L29" s="298"/>
      <c r="M29" s="298"/>
      <c r="N29" s="9"/>
    </row>
    <row r="30" spans="1:16" x14ac:dyDescent="0.5">
      <c r="G30" s="63"/>
      <c r="N30" s="63"/>
    </row>
    <row r="31" spans="1:16" x14ac:dyDescent="0.5">
      <c r="E31" s="9"/>
    </row>
    <row r="33" spans="4:14" x14ac:dyDescent="0.5">
      <c r="N33" s="63"/>
    </row>
    <row r="34" spans="4:14" x14ac:dyDescent="0.5">
      <c r="N34" s="9"/>
    </row>
    <row r="35" spans="4:14" x14ac:dyDescent="0.5">
      <c r="N35" s="9"/>
    </row>
    <row r="36" spans="4:14" x14ac:dyDescent="0.5">
      <c r="N36" s="63"/>
    </row>
    <row r="37" spans="4:14" x14ac:dyDescent="0.5">
      <c r="D37" s="9"/>
      <c r="E37" s="347"/>
      <c r="F37" s="347"/>
      <c r="N37" s="347"/>
    </row>
    <row r="38" spans="4:14" x14ac:dyDescent="0.5">
      <c r="D38" s="9"/>
      <c r="E38" s="347"/>
      <c r="F38" s="347"/>
      <c r="L38" s="9">
        <f>M33-L37</f>
        <v>0</v>
      </c>
      <c r="N38" s="347"/>
    </row>
    <row r="39" spans="4:14" x14ac:dyDescent="0.5">
      <c r="D39" s="9"/>
      <c r="E39" s="347"/>
      <c r="F39" s="347"/>
      <c r="N39" s="347"/>
    </row>
    <row r="40" spans="4:14" x14ac:dyDescent="0.5">
      <c r="D40" s="9"/>
      <c r="E40" s="347"/>
      <c r="F40" s="347"/>
      <c r="N40" s="347"/>
    </row>
    <row r="42" spans="4:14" ht="22.5" thickBot="1" x14ac:dyDescent="0.55000000000000004">
      <c r="D42" s="83"/>
      <c r="M42" s="299"/>
    </row>
    <row r="43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topLeftCell="A11" workbookViewId="0">
      <selection activeCell="E28" sqref="E28"/>
    </sheetView>
  </sheetViews>
  <sheetFormatPr defaultRowHeight="21.75" x14ac:dyDescent="0.5"/>
  <cols>
    <col min="1" max="1" width="7.85546875" style="1" customWidth="1"/>
    <col min="2" max="2" width="7.5703125" style="1" customWidth="1"/>
    <col min="3" max="3" width="32.5703125" style="1" customWidth="1"/>
    <col min="4" max="4" width="11.5703125" style="1" customWidth="1"/>
    <col min="5" max="5" width="10.85546875" style="1" customWidth="1"/>
    <col min="6" max="6" width="7.5703125" style="1" customWidth="1"/>
    <col min="7" max="7" width="12.140625" style="1" customWidth="1"/>
    <col min="8" max="8" width="8.85546875" style="1" customWidth="1"/>
    <col min="9" max="9" width="12.85546875" style="1" customWidth="1"/>
    <col min="10" max="10" width="11.28515625" style="1" bestFit="1" customWidth="1"/>
    <col min="11" max="11" width="9.5703125" style="1" bestFit="1" customWidth="1"/>
    <col min="12" max="12" width="14" style="9" bestFit="1" customWidth="1"/>
    <col min="13" max="13" width="14.7109375" style="9" customWidth="1"/>
    <col min="14" max="14" width="14.42578125" style="1" customWidth="1"/>
    <col min="15" max="15" width="9.140625" style="1"/>
    <col min="16" max="16" width="11.5703125" style="1" bestFit="1" customWidth="1"/>
    <col min="17" max="16384" width="9.140625" style="1"/>
  </cols>
  <sheetData>
    <row r="1" spans="1:9" x14ac:dyDescent="0.5">
      <c r="A1" s="469" t="s">
        <v>161</v>
      </c>
      <c r="B1" s="469"/>
      <c r="C1" s="469"/>
      <c r="D1" s="469"/>
      <c r="E1" s="469"/>
      <c r="F1" s="469"/>
      <c r="G1" s="469"/>
      <c r="H1" s="89" t="s">
        <v>365</v>
      </c>
    </row>
    <row r="2" spans="1:9" x14ac:dyDescent="0.5">
      <c r="A2" s="469" t="s">
        <v>985</v>
      </c>
      <c r="B2" s="469"/>
      <c r="C2" s="469"/>
      <c r="D2" s="469"/>
      <c r="E2" s="469"/>
      <c r="F2" s="469"/>
      <c r="G2" s="469"/>
      <c r="H2" s="469"/>
    </row>
    <row r="3" spans="1:9" x14ac:dyDescent="0.5">
      <c r="A3" s="89" t="s">
        <v>20</v>
      </c>
      <c r="B3" s="89"/>
      <c r="C3" s="89"/>
      <c r="D3" s="89"/>
      <c r="E3" s="89"/>
      <c r="F3" s="89"/>
      <c r="G3" s="89"/>
      <c r="H3" s="89" t="s">
        <v>228</v>
      </c>
    </row>
    <row r="4" spans="1:9" x14ac:dyDescent="0.5">
      <c r="A4" s="330"/>
      <c r="B4" s="330"/>
      <c r="C4" s="330"/>
      <c r="D4" s="330"/>
      <c r="E4" s="331"/>
      <c r="F4" s="331"/>
      <c r="G4" s="330"/>
      <c r="H4" s="330"/>
    </row>
    <row r="5" spans="1:9" x14ac:dyDescent="0.5">
      <c r="A5" s="332" t="s">
        <v>22</v>
      </c>
      <c r="B5" s="332" t="s">
        <v>12</v>
      </c>
      <c r="C5" s="333" t="s">
        <v>4</v>
      </c>
      <c r="D5" s="334" t="s">
        <v>21</v>
      </c>
      <c r="E5" s="92" t="s">
        <v>1</v>
      </c>
      <c r="F5" s="92" t="s">
        <v>31</v>
      </c>
      <c r="G5" s="334" t="s">
        <v>2</v>
      </c>
      <c r="H5" s="335" t="s">
        <v>23</v>
      </c>
    </row>
    <row r="6" spans="1:9" x14ac:dyDescent="0.5">
      <c r="A6" s="93"/>
      <c r="B6" s="93"/>
      <c r="C6" s="94"/>
      <c r="D6" s="336" t="s">
        <v>0</v>
      </c>
      <c r="E6" s="95"/>
      <c r="F6" s="95" t="s">
        <v>30</v>
      </c>
      <c r="G6" s="336"/>
      <c r="H6" s="337"/>
    </row>
    <row r="7" spans="1:9" x14ac:dyDescent="0.5">
      <c r="A7" s="348" t="s">
        <v>181</v>
      </c>
      <c r="B7" s="339" t="s">
        <v>363</v>
      </c>
      <c r="C7" s="254" t="s">
        <v>364</v>
      </c>
      <c r="D7" s="390"/>
      <c r="E7" s="275"/>
      <c r="F7" s="275"/>
      <c r="G7" s="390"/>
      <c r="H7" s="350" t="s">
        <v>362</v>
      </c>
      <c r="I7" s="57">
        <v>1458000</v>
      </c>
    </row>
    <row r="8" spans="1:9" x14ac:dyDescent="0.5">
      <c r="A8" s="356"/>
      <c r="B8" s="357"/>
      <c r="C8" s="394" t="s">
        <v>368</v>
      </c>
      <c r="D8" s="359">
        <v>30000</v>
      </c>
      <c r="E8" s="360"/>
      <c r="F8" s="361"/>
      <c r="G8" s="362">
        <v>30000</v>
      </c>
      <c r="H8" s="350"/>
      <c r="I8" s="411">
        <f>I7-D8</f>
        <v>1428000</v>
      </c>
    </row>
    <row r="9" spans="1:9" x14ac:dyDescent="0.5">
      <c r="A9" s="356"/>
      <c r="B9" s="357" t="s">
        <v>641</v>
      </c>
      <c r="C9" s="394" t="s">
        <v>642</v>
      </c>
      <c r="D9" s="359"/>
      <c r="E9" s="360">
        <v>6698.2</v>
      </c>
      <c r="F9" s="361"/>
      <c r="G9" s="362">
        <f>G8-E9</f>
        <v>23301.8</v>
      </c>
      <c r="H9" s="393"/>
    </row>
    <row r="10" spans="1:9" x14ac:dyDescent="0.5">
      <c r="A10" s="356"/>
      <c r="B10" s="357" t="s">
        <v>644</v>
      </c>
      <c r="C10" s="394" t="s">
        <v>643</v>
      </c>
      <c r="D10" s="359"/>
      <c r="E10" s="360">
        <v>6698.2</v>
      </c>
      <c r="F10" s="361"/>
      <c r="G10" s="362">
        <f>G9-E10</f>
        <v>16603.599999999999</v>
      </c>
      <c r="H10" s="393"/>
    </row>
    <row r="11" spans="1:9" x14ac:dyDescent="0.5">
      <c r="A11" s="356" t="s">
        <v>818</v>
      </c>
      <c r="B11" s="357" t="s">
        <v>970</v>
      </c>
      <c r="C11" s="394" t="s">
        <v>971</v>
      </c>
      <c r="D11" s="359"/>
      <c r="E11" s="360">
        <v>6698.2</v>
      </c>
      <c r="F11" s="361"/>
      <c r="G11" s="362">
        <f>G10-E11</f>
        <v>9905.3999999999978</v>
      </c>
      <c r="H11" s="393"/>
    </row>
    <row r="12" spans="1:9" x14ac:dyDescent="0.5">
      <c r="A12" s="356"/>
      <c r="B12" s="357" t="s">
        <v>983</v>
      </c>
      <c r="C12" s="394" t="s">
        <v>984</v>
      </c>
      <c r="D12" s="359"/>
      <c r="E12" s="360">
        <v>6698.2</v>
      </c>
      <c r="F12" s="361"/>
      <c r="G12" s="362">
        <f>G11-E12</f>
        <v>3207.199999999998</v>
      </c>
      <c r="H12" s="393"/>
    </row>
    <row r="13" spans="1:9" x14ac:dyDescent="0.5">
      <c r="A13" s="356"/>
      <c r="B13" s="357"/>
      <c r="C13" s="394"/>
      <c r="D13" s="359"/>
      <c r="E13" s="360"/>
      <c r="F13" s="361"/>
      <c r="G13" s="362"/>
      <c r="H13" s="393"/>
    </row>
    <row r="14" spans="1:9" x14ac:dyDescent="0.5">
      <c r="A14" s="356"/>
      <c r="B14" s="357"/>
      <c r="C14" s="394" t="s">
        <v>698</v>
      </c>
      <c r="D14" s="359">
        <v>1428000</v>
      </c>
      <c r="E14" s="360"/>
      <c r="F14" s="361"/>
      <c r="G14" s="362">
        <f>D14</f>
        <v>1428000</v>
      </c>
      <c r="H14" s="393"/>
    </row>
    <row r="15" spans="1:9" x14ac:dyDescent="0.5">
      <c r="A15" s="356"/>
      <c r="B15" s="357" t="s">
        <v>669</v>
      </c>
      <c r="C15" s="394" t="s">
        <v>694</v>
      </c>
      <c r="D15" s="359"/>
      <c r="E15" s="406">
        <v>138841.84</v>
      </c>
      <c r="F15" s="361"/>
      <c r="G15" s="362">
        <f>G14-E15</f>
        <v>1289158.1599999999</v>
      </c>
      <c r="H15" s="393"/>
    </row>
    <row r="16" spans="1:9" x14ac:dyDescent="0.5">
      <c r="A16" s="356"/>
      <c r="B16" s="407" t="s">
        <v>668</v>
      </c>
      <c r="C16" s="394" t="s">
        <v>675</v>
      </c>
      <c r="D16" s="359"/>
      <c r="E16" s="406">
        <v>151937.35</v>
      </c>
      <c r="F16" s="361"/>
      <c r="G16" s="362">
        <f t="shared" ref="G16:G23" si="0">G15-E16</f>
        <v>1137220.8099999998</v>
      </c>
      <c r="H16" s="393"/>
    </row>
    <row r="17" spans="1:8" x14ac:dyDescent="0.5">
      <c r="A17" s="356"/>
      <c r="B17" s="357" t="s">
        <v>673</v>
      </c>
      <c r="C17" s="394" t="s">
        <v>674</v>
      </c>
      <c r="D17" s="359"/>
      <c r="E17" s="406">
        <v>32649.8</v>
      </c>
      <c r="F17" s="361"/>
      <c r="G17" s="362">
        <f t="shared" si="0"/>
        <v>1104571.0099999998</v>
      </c>
      <c r="H17" s="393"/>
    </row>
    <row r="18" spans="1:8" x14ac:dyDescent="0.5">
      <c r="A18" s="356" t="s">
        <v>692</v>
      </c>
      <c r="B18" s="357" t="s">
        <v>691</v>
      </c>
      <c r="C18" s="394" t="s">
        <v>693</v>
      </c>
      <c r="D18" s="359"/>
      <c r="E18" s="406">
        <v>53065.58</v>
      </c>
      <c r="F18" s="361"/>
      <c r="G18" s="362">
        <f t="shared" si="0"/>
        <v>1051505.4299999997</v>
      </c>
      <c r="H18" s="393"/>
    </row>
    <row r="19" spans="1:8" x14ac:dyDescent="0.5">
      <c r="A19" s="412" t="s">
        <v>790</v>
      </c>
      <c r="B19" s="413" t="s">
        <v>833</v>
      </c>
      <c r="C19" s="394" t="s">
        <v>834</v>
      </c>
      <c r="D19" s="415"/>
      <c r="E19" s="416">
        <v>42143.88</v>
      </c>
      <c r="F19" s="417"/>
      <c r="G19" s="362">
        <f t="shared" si="0"/>
        <v>1009361.5499999997</v>
      </c>
      <c r="H19" s="393"/>
    </row>
    <row r="20" spans="1:8" x14ac:dyDescent="0.5">
      <c r="A20" s="412"/>
      <c r="B20" s="454" t="s">
        <v>835</v>
      </c>
      <c r="C20" s="394" t="s">
        <v>940</v>
      </c>
      <c r="D20" s="415"/>
      <c r="E20" s="416">
        <v>56386.559999999998</v>
      </c>
      <c r="F20" s="417"/>
      <c r="G20" s="362">
        <f t="shared" si="0"/>
        <v>952974.98999999976</v>
      </c>
      <c r="H20" s="393"/>
    </row>
    <row r="21" spans="1:8" x14ac:dyDescent="0.5">
      <c r="A21" s="412" t="s">
        <v>876</v>
      </c>
      <c r="B21" s="413" t="s">
        <v>941</v>
      </c>
      <c r="C21" s="394" t="s">
        <v>942</v>
      </c>
      <c r="D21" s="415"/>
      <c r="E21" s="416">
        <v>34302.410000000003</v>
      </c>
      <c r="F21" s="417"/>
      <c r="G21" s="362">
        <f t="shared" si="0"/>
        <v>918672.57999999973</v>
      </c>
      <c r="H21" s="393"/>
    </row>
    <row r="22" spans="1:8" x14ac:dyDescent="0.5">
      <c r="A22" s="412" t="s">
        <v>974</v>
      </c>
      <c r="B22" s="413" t="s">
        <v>975</v>
      </c>
      <c r="C22" s="394" t="s">
        <v>977</v>
      </c>
      <c r="D22" s="415"/>
      <c r="E22" s="416">
        <v>21803.9</v>
      </c>
      <c r="F22" s="417"/>
      <c r="G22" s="362">
        <f t="shared" si="0"/>
        <v>896868.6799999997</v>
      </c>
      <c r="H22" s="393"/>
    </row>
    <row r="23" spans="1:8" x14ac:dyDescent="0.5">
      <c r="A23" s="412"/>
      <c r="B23" s="413" t="s">
        <v>976</v>
      </c>
      <c r="C23" s="394" t="s">
        <v>978</v>
      </c>
      <c r="D23" s="415"/>
      <c r="E23" s="416">
        <v>74331.83</v>
      </c>
      <c r="F23" s="417"/>
      <c r="G23" s="362">
        <f t="shared" si="0"/>
        <v>822536.84999999974</v>
      </c>
      <c r="H23" s="393"/>
    </row>
    <row r="24" spans="1:8" x14ac:dyDescent="0.5">
      <c r="A24" s="412"/>
      <c r="B24" s="413"/>
      <c r="C24" s="414"/>
      <c r="D24" s="415"/>
      <c r="E24" s="416"/>
      <c r="F24" s="417"/>
      <c r="G24" s="418"/>
      <c r="H24" s="393"/>
    </row>
    <row r="25" spans="1:8" ht="22.5" thickBot="1" x14ac:dyDescent="0.55000000000000004">
      <c r="A25" s="426"/>
      <c r="B25" s="141"/>
      <c r="C25" s="427" t="s">
        <v>699</v>
      </c>
      <c r="D25" s="428">
        <f>SUM(D8:D24)</f>
        <v>1458000</v>
      </c>
      <c r="E25" s="429">
        <f>SUM(E8:E24)</f>
        <v>632255.94999999995</v>
      </c>
      <c r="F25" s="430"/>
      <c r="G25" s="431">
        <f>D25-E25</f>
        <v>825744.05</v>
      </c>
      <c r="H25" s="432"/>
    </row>
    <row r="26" spans="1:8" ht="22.5" thickTop="1" x14ac:dyDescent="0.5">
      <c r="A26" s="419"/>
      <c r="B26" s="420"/>
      <c r="C26" s="421"/>
      <c r="D26" s="422"/>
      <c r="E26" s="423"/>
      <c r="F26" s="424"/>
      <c r="G26" s="425"/>
      <c r="H26" s="393"/>
    </row>
    <row r="27" spans="1:8" x14ac:dyDescent="0.5">
      <c r="A27" s="356"/>
      <c r="B27" s="357"/>
      <c r="C27" s="394"/>
      <c r="D27" s="359"/>
      <c r="E27" s="360"/>
      <c r="F27" s="361"/>
      <c r="G27" s="362"/>
      <c r="H27" s="393"/>
    </row>
    <row r="28" spans="1:8" x14ac:dyDescent="0.5">
      <c r="A28" s="364"/>
      <c r="B28" s="357"/>
      <c r="C28" s="395" t="s">
        <v>369</v>
      </c>
      <c r="D28" s="359">
        <v>8000</v>
      </c>
      <c r="E28" s="360"/>
      <c r="F28" s="361"/>
      <c r="G28" s="362"/>
      <c r="H28" s="364"/>
    </row>
    <row r="29" spans="1:8" x14ac:dyDescent="0.5">
      <c r="A29" s="356"/>
      <c r="B29" s="357"/>
      <c r="C29" s="394" t="s">
        <v>370</v>
      </c>
      <c r="D29" s="359">
        <v>6000</v>
      </c>
      <c r="E29" s="360"/>
      <c r="F29" s="361"/>
      <c r="G29" s="362"/>
      <c r="H29" s="363"/>
    </row>
    <row r="30" spans="1:8" x14ac:dyDescent="0.5">
      <c r="A30" s="364"/>
      <c r="B30" s="357"/>
      <c r="C30" s="394" t="s">
        <v>371</v>
      </c>
      <c r="D30" s="359">
        <v>6000</v>
      </c>
      <c r="E30" s="360"/>
      <c r="F30" s="361"/>
      <c r="G30" s="362"/>
      <c r="H30" s="363"/>
    </row>
    <row r="31" spans="1:8" x14ac:dyDescent="0.5">
      <c r="A31" s="348"/>
      <c r="B31" s="339"/>
      <c r="C31" s="396" t="s">
        <v>372</v>
      </c>
      <c r="D31" s="359">
        <v>6000</v>
      </c>
      <c r="E31" s="275"/>
      <c r="F31" s="275"/>
      <c r="G31" s="338"/>
      <c r="H31" s="350"/>
    </row>
    <row r="32" spans="1:8" x14ac:dyDescent="0.5">
      <c r="A32" s="356"/>
      <c r="B32" s="357"/>
      <c r="C32" s="397" t="s">
        <v>191</v>
      </c>
      <c r="D32" s="359">
        <v>6000</v>
      </c>
      <c r="E32" s="360"/>
      <c r="F32" s="361"/>
      <c r="G32" s="362"/>
      <c r="H32" s="350"/>
    </row>
    <row r="33" spans="1:12" x14ac:dyDescent="0.5">
      <c r="A33" s="364"/>
      <c r="B33" s="357"/>
      <c r="C33" s="394" t="s">
        <v>212</v>
      </c>
      <c r="D33" s="359">
        <v>8000</v>
      </c>
      <c r="E33" s="360"/>
      <c r="F33" s="361"/>
      <c r="G33" s="362"/>
      <c r="H33" s="364"/>
    </row>
    <row r="34" spans="1:12" x14ac:dyDescent="0.5">
      <c r="A34" s="356"/>
      <c r="B34" s="357"/>
      <c r="C34" s="394" t="s">
        <v>209</v>
      </c>
      <c r="D34" s="359">
        <v>6000</v>
      </c>
      <c r="E34" s="360"/>
      <c r="F34" s="360"/>
      <c r="G34" s="362"/>
      <c r="H34" s="363"/>
    </row>
    <row r="35" spans="1:12" x14ac:dyDescent="0.5">
      <c r="A35" s="364"/>
      <c r="B35" s="357"/>
      <c r="C35" s="394" t="s">
        <v>373</v>
      </c>
      <c r="D35" s="359">
        <v>14000</v>
      </c>
      <c r="E35" s="360"/>
      <c r="F35" s="360"/>
      <c r="G35" s="362"/>
      <c r="H35" s="363"/>
    </row>
    <row r="36" spans="1:12" x14ac:dyDescent="0.5">
      <c r="A36" s="364"/>
      <c r="B36" s="357"/>
      <c r="C36" s="395" t="s">
        <v>374</v>
      </c>
      <c r="D36" s="359">
        <v>6000</v>
      </c>
      <c r="E36" s="360"/>
      <c r="F36" s="361"/>
      <c r="G36" s="362"/>
      <c r="H36" s="363"/>
      <c r="L36" s="1"/>
    </row>
    <row r="37" spans="1:12" x14ac:dyDescent="0.5">
      <c r="A37" s="364"/>
      <c r="B37" s="357"/>
      <c r="C37" s="395" t="s">
        <v>375</v>
      </c>
      <c r="D37" s="359">
        <v>8000</v>
      </c>
      <c r="E37" s="360"/>
      <c r="F37" s="361"/>
      <c r="G37" s="362"/>
      <c r="H37" s="350"/>
      <c r="L37" s="1"/>
    </row>
    <row r="38" spans="1:12" x14ac:dyDescent="0.5">
      <c r="A38" s="364"/>
      <c r="B38" s="357"/>
      <c r="C38" s="394" t="s">
        <v>196</v>
      </c>
      <c r="D38" s="359">
        <v>6000</v>
      </c>
      <c r="E38" s="360"/>
      <c r="F38" s="361"/>
      <c r="G38" s="362"/>
      <c r="H38" s="364"/>
      <c r="L38" s="1"/>
    </row>
    <row r="39" spans="1:12" x14ac:dyDescent="0.5">
      <c r="A39" s="364"/>
      <c r="B39" s="357"/>
      <c r="C39" s="394" t="s">
        <v>376</v>
      </c>
      <c r="D39" s="359">
        <v>6000</v>
      </c>
      <c r="E39" s="360"/>
      <c r="F39" s="361"/>
      <c r="G39" s="362"/>
      <c r="H39" s="363"/>
      <c r="L39" s="1"/>
    </row>
    <row r="40" spans="1:12" x14ac:dyDescent="0.5">
      <c r="A40" s="364"/>
      <c r="B40" s="357"/>
      <c r="C40" s="394" t="s">
        <v>377</v>
      </c>
      <c r="D40" s="359">
        <v>6000</v>
      </c>
      <c r="E40" s="360"/>
      <c r="F40" s="361"/>
      <c r="G40" s="362"/>
      <c r="H40" s="363"/>
      <c r="L40" s="1"/>
    </row>
    <row r="41" spans="1:12" x14ac:dyDescent="0.5">
      <c r="A41" s="364"/>
      <c r="B41" s="357"/>
      <c r="C41" s="394" t="s">
        <v>214</v>
      </c>
      <c r="D41" s="367">
        <v>6000</v>
      </c>
      <c r="E41" s="360"/>
      <c r="F41" s="361"/>
      <c r="G41" s="362"/>
      <c r="H41" s="363"/>
      <c r="L41" s="1"/>
    </row>
    <row r="42" spans="1:12" x14ac:dyDescent="0.5">
      <c r="A42" s="364"/>
      <c r="B42" s="357"/>
      <c r="C42" s="395" t="s">
        <v>378</v>
      </c>
      <c r="D42" s="367">
        <v>8000</v>
      </c>
      <c r="E42" s="360"/>
      <c r="F42" s="361"/>
      <c r="G42" s="362"/>
      <c r="H42" s="363"/>
      <c r="L42" s="1"/>
    </row>
    <row r="43" spans="1:12" x14ac:dyDescent="0.5">
      <c r="A43" s="364"/>
      <c r="B43" s="357"/>
      <c r="C43" s="394" t="s">
        <v>379</v>
      </c>
      <c r="D43" s="367">
        <v>20000</v>
      </c>
      <c r="E43" s="360"/>
      <c r="F43" s="361"/>
      <c r="G43" s="362"/>
      <c r="H43" s="363"/>
      <c r="L43" s="1"/>
    </row>
    <row r="44" spans="1:12" x14ac:dyDescent="0.5">
      <c r="A44" s="364"/>
      <c r="B44" s="357"/>
      <c r="C44" s="394" t="s">
        <v>380</v>
      </c>
      <c r="D44" s="367">
        <v>6000</v>
      </c>
      <c r="E44" s="360"/>
      <c r="F44" s="361"/>
      <c r="G44" s="362"/>
      <c r="H44" s="363"/>
      <c r="L44" s="1"/>
    </row>
    <row r="45" spans="1:12" x14ac:dyDescent="0.5">
      <c r="A45" s="364"/>
      <c r="B45" s="357"/>
      <c r="C45" s="396" t="s">
        <v>381</v>
      </c>
      <c r="D45" s="367">
        <v>8000</v>
      </c>
      <c r="E45" s="360"/>
      <c r="F45" s="361"/>
      <c r="G45" s="362"/>
      <c r="H45" s="363"/>
      <c r="L45" s="1"/>
    </row>
    <row r="46" spans="1:12" x14ac:dyDescent="0.5">
      <c r="A46" s="364"/>
      <c r="B46" s="357"/>
      <c r="C46" s="394" t="s">
        <v>382</v>
      </c>
      <c r="D46" s="367">
        <v>6000</v>
      </c>
      <c r="E46" s="360"/>
      <c r="F46" s="361"/>
      <c r="G46" s="362"/>
      <c r="H46" s="363"/>
      <c r="L46" s="1"/>
    </row>
    <row r="47" spans="1:12" x14ac:dyDescent="0.5">
      <c r="A47" s="364"/>
      <c r="B47" s="357"/>
      <c r="C47" s="394" t="s">
        <v>383</v>
      </c>
      <c r="D47" s="367">
        <v>8000</v>
      </c>
      <c r="E47" s="360"/>
      <c r="F47" s="361"/>
      <c r="G47" s="362"/>
      <c r="H47" s="363"/>
      <c r="L47" s="1"/>
    </row>
    <row r="48" spans="1:12" x14ac:dyDescent="0.5">
      <c r="A48" s="364"/>
      <c r="B48" s="357"/>
      <c r="C48" s="394" t="s">
        <v>384</v>
      </c>
      <c r="D48" s="367">
        <v>6000</v>
      </c>
      <c r="E48" s="360"/>
      <c r="F48" s="361"/>
      <c r="G48" s="362"/>
      <c r="H48" s="363"/>
      <c r="L48" s="1"/>
    </row>
    <row r="49" spans="1:12" x14ac:dyDescent="0.5">
      <c r="A49" s="364"/>
      <c r="B49" s="357"/>
      <c r="C49" s="394" t="s">
        <v>385</v>
      </c>
      <c r="D49" s="367">
        <v>6000</v>
      </c>
      <c r="E49" s="360"/>
      <c r="F49" s="361"/>
      <c r="G49" s="362"/>
      <c r="H49" s="363"/>
      <c r="L49" s="1"/>
    </row>
    <row r="50" spans="1:12" x14ac:dyDescent="0.5">
      <c r="A50" s="364"/>
      <c r="B50" s="357"/>
      <c r="C50" s="394" t="s">
        <v>386</v>
      </c>
      <c r="D50" s="367">
        <v>6000</v>
      </c>
      <c r="E50" s="360"/>
      <c r="F50" s="361"/>
      <c r="G50" s="362"/>
      <c r="H50" s="363"/>
      <c r="L50" s="1"/>
    </row>
    <row r="51" spans="1:12" x14ac:dyDescent="0.5">
      <c r="A51" s="364"/>
      <c r="B51" s="357"/>
      <c r="C51" s="394" t="s">
        <v>387</v>
      </c>
      <c r="D51" s="367">
        <v>8000</v>
      </c>
      <c r="E51" s="360"/>
      <c r="F51" s="361"/>
      <c r="G51" s="362"/>
      <c r="H51" s="363"/>
      <c r="L51" s="1"/>
    </row>
    <row r="52" spans="1:12" x14ac:dyDescent="0.5">
      <c r="A52" s="364"/>
      <c r="B52" s="357"/>
      <c r="C52" s="394" t="s">
        <v>388</v>
      </c>
      <c r="D52" s="367">
        <v>8000</v>
      </c>
      <c r="E52" s="360"/>
      <c r="F52" s="361"/>
      <c r="G52" s="362"/>
      <c r="H52" s="363"/>
      <c r="L52" s="1"/>
    </row>
    <row r="53" spans="1:12" x14ac:dyDescent="0.5">
      <c r="A53" s="364"/>
      <c r="B53" s="357"/>
      <c r="C53" s="394" t="s">
        <v>389</v>
      </c>
      <c r="D53" s="367">
        <v>6000</v>
      </c>
      <c r="E53" s="360"/>
      <c r="F53" s="361"/>
      <c r="G53" s="362"/>
      <c r="H53" s="363"/>
      <c r="L53" s="1"/>
    </row>
    <row r="54" spans="1:12" x14ac:dyDescent="0.5">
      <c r="A54" s="364"/>
      <c r="B54" s="357"/>
      <c r="C54" s="394" t="s">
        <v>390</v>
      </c>
      <c r="D54" s="367">
        <v>8000</v>
      </c>
      <c r="E54" s="360"/>
      <c r="F54" s="361"/>
      <c r="G54" s="362"/>
      <c r="H54" s="363"/>
      <c r="L54" s="1"/>
    </row>
    <row r="55" spans="1:12" x14ac:dyDescent="0.5">
      <c r="A55" s="364"/>
      <c r="B55" s="357"/>
      <c r="C55" s="394" t="s">
        <v>391</v>
      </c>
      <c r="D55" s="367">
        <v>8000</v>
      </c>
      <c r="E55" s="360"/>
      <c r="F55" s="361"/>
      <c r="G55" s="362"/>
      <c r="H55" s="363"/>
      <c r="L55" s="1"/>
    </row>
    <row r="56" spans="1:12" x14ac:dyDescent="0.5">
      <c r="A56" s="364"/>
      <c r="B56" s="357"/>
      <c r="C56" s="394" t="s">
        <v>205</v>
      </c>
      <c r="D56" s="367">
        <v>8000</v>
      </c>
      <c r="E56" s="360"/>
      <c r="F56" s="361"/>
      <c r="G56" s="362"/>
      <c r="H56" s="363"/>
      <c r="L56" s="1"/>
    </row>
    <row r="57" spans="1:12" x14ac:dyDescent="0.5">
      <c r="A57" s="364"/>
      <c r="B57" s="357"/>
      <c r="C57" s="394" t="s">
        <v>392</v>
      </c>
      <c r="D57" s="367">
        <v>8000</v>
      </c>
      <c r="E57" s="360"/>
      <c r="F57" s="361"/>
      <c r="G57" s="362"/>
      <c r="H57" s="363"/>
      <c r="L57" s="1"/>
    </row>
    <row r="58" spans="1:12" x14ac:dyDescent="0.5">
      <c r="A58" s="364"/>
      <c r="B58" s="357"/>
      <c r="C58" s="394" t="s">
        <v>393</v>
      </c>
      <c r="D58" s="367">
        <v>8000</v>
      </c>
      <c r="E58" s="360"/>
      <c r="F58" s="361"/>
      <c r="G58" s="362"/>
      <c r="H58" s="363"/>
      <c r="L58" s="1"/>
    </row>
    <row r="59" spans="1:12" x14ac:dyDescent="0.5">
      <c r="A59" s="364"/>
      <c r="B59" s="357"/>
      <c r="C59" s="394" t="s">
        <v>394</v>
      </c>
      <c r="D59" s="367">
        <v>8000</v>
      </c>
      <c r="E59" s="360"/>
      <c r="F59" s="361"/>
      <c r="G59" s="362"/>
      <c r="H59" s="363"/>
      <c r="L59" s="1"/>
    </row>
    <row r="60" spans="1:12" x14ac:dyDescent="0.5">
      <c r="A60" s="364"/>
      <c r="B60" s="357"/>
      <c r="C60" s="395" t="s">
        <v>395</v>
      </c>
      <c r="D60" s="367">
        <v>8000</v>
      </c>
      <c r="E60" s="360"/>
      <c r="F60" s="361"/>
      <c r="G60" s="362"/>
      <c r="H60" s="363"/>
      <c r="L60" s="1"/>
    </row>
    <row r="61" spans="1:12" x14ac:dyDescent="0.5">
      <c r="A61" s="364"/>
      <c r="B61" s="357"/>
      <c r="C61" s="394" t="s">
        <v>396</v>
      </c>
      <c r="D61" s="367">
        <v>8000</v>
      </c>
      <c r="E61" s="360"/>
      <c r="F61" s="361"/>
      <c r="G61" s="362"/>
      <c r="H61" s="363"/>
      <c r="L61" s="1"/>
    </row>
    <row r="62" spans="1:12" x14ac:dyDescent="0.5">
      <c r="A62" s="364"/>
      <c r="B62" s="357"/>
      <c r="C62" s="394" t="s">
        <v>195</v>
      </c>
      <c r="D62" s="367">
        <v>8000</v>
      </c>
      <c r="E62" s="360"/>
      <c r="F62" s="361"/>
      <c r="G62" s="362"/>
      <c r="H62" s="363"/>
      <c r="L62" s="1"/>
    </row>
    <row r="63" spans="1:12" x14ac:dyDescent="0.5">
      <c r="A63" s="364"/>
      <c r="B63" s="357"/>
      <c r="C63" s="394" t="s">
        <v>397</v>
      </c>
      <c r="D63" s="367">
        <v>6000</v>
      </c>
      <c r="E63" s="360"/>
      <c r="F63" s="361"/>
      <c r="G63" s="362"/>
      <c r="H63" s="363"/>
      <c r="L63" s="1"/>
    </row>
    <row r="64" spans="1:12" x14ac:dyDescent="0.5">
      <c r="A64" s="364"/>
      <c r="B64" s="357"/>
      <c r="C64" s="394" t="s">
        <v>398</v>
      </c>
      <c r="D64" s="367">
        <v>6000</v>
      </c>
      <c r="E64" s="360"/>
      <c r="F64" s="361"/>
      <c r="G64" s="362"/>
      <c r="H64" s="363"/>
      <c r="L64" s="1"/>
    </row>
    <row r="65" spans="1:12" x14ac:dyDescent="0.5">
      <c r="A65" s="364"/>
      <c r="B65" s="357"/>
      <c r="C65" s="394" t="s">
        <v>399</v>
      </c>
      <c r="D65" s="367">
        <v>6000</v>
      </c>
      <c r="E65" s="360"/>
      <c r="F65" s="361"/>
      <c r="G65" s="362"/>
      <c r="H65" s="363"/>
      <c r="L65" s="1"/>
    </row>
    <row r="66" spans="1:12" x14ac:dyDescent="0.5">
      <c r="A66" s="364"/>
      <c r="B66" s="357"/>
      <c r="C66" s="394" t="s">
        <v>400</v>
      </c>
      <c r="D66" s="367">
        <v>20000</v>
      </c>
      <c r="E66" s="360"/>
      <c r="F66" s="361"/>
      <c r="G66" s="362"/>
      <c r="H66" s="363"/>
      <c r="L66" s="1"/>
    </row>
    <row r="67" spans="1:12" x14ac:dyDescent="0.5">
      <c r="A67" s="364"/>
      <c r="B67" s="357"/>
      <c r="C67" s="394" t="s">
        <v>401</v>
      </c>
      <c r="D67" s="367">
        <v>8000</v>
      </c>
      <c r="E67" s="360"/>
      <c r="F67" s="361"/>
      <c r="G67" s="362"/>
      <c r="H67" s="363"/>
      <c r="L67" s="1"/>
    </row>
    <row r="68" spans="1:12" x14ac:dyDescent="0.5">
      <c r="A68" s="364"/>
      <c r="B68" s="357"/>
      <c r="C68" s="394" t="s">
        <v>204</v>
      </c>
      <c r="D68" s="367">
        <v>6000</v>
      </c>
      <c r="E68" s="360"/>
      <c r="F68" s="361"/>
      <c r="G68" s="362"/>
      <c r="H68" s="363"/>
      <c r="L68" s="1"/>
    </row>
    <row r="69" spans="1:12" x14ac:dyDescent="0.5">
      <c r="A69" s="364"/>
      <c r="B69" s="357"/>
      <c r="C69" s="394" t="s">
        <v>402</v>
      </c>
      <c r="D69" s="367">
        <v>6000</v>
      </c>
      <c r="E69" s="360"/>
      <c r="F69" s="361"/>
      <c r="G69" s="362"/>
      <c r="H69" s="363"/>
      <c r="L69" s="1"/>
    </row>
    <row r="70" spans="1:12" x14ac:dyDescent="0.5">
      <c r="A70" s="364"/>
      <c r="B70" s="357"/>
      <c r="C70" s="394" t="s">
        <v>197</v>
      </c>
      <c r="D70" s="367">
        <v>8000</v>
      </c>
      <c r="E70" s="360"/>
      <c r="F70" s="361"/>
      <c r="G70" s="362"/>
      <c r="H70" s="363"/>
      <c r="L70" s="1"/>
    </row>
    <row r="71" spans="1:12" x14ac:dyDescent="0.5">
      <c r="A71" s="364"/>
      <c r="B71" s="357"/>
      <c r="C71" s="394" t="s">
        <v>403</v>
      </c>
      <c r="D71" s="367">
        <v>6000</v>
      </c>
      <c r="E71" s="360"/>
      <c r="F71" s="361"/>
      <c r="G71" s="362"/>
      <c r="H71" s="363"/>
      <c r="L71" s="1"/>
    </row>
    <row r="72" spans="1:12" x14ac:dyDescent="0.5">
      <c r="A72" s="364"/>
      <c r="B72" s="357"/>
      <c r="C72" s="394" t="s">
        <v>200</v>
      </c>
      <c r="D72" s="367">
        <v>6000</v>
      </c>
      <c r="E72" s="360"/>
      <c r="F72" s="361"/>
      <c r="G72" s="362"/>
      <c r="H72" s="363"/>
      <c r="L72" s="1"/>
    </row>
    <row r="73" spans="1:12" x14ac:dyDescent="0.5">
      <c r="A73" s="364"/>
      <c r="B73" s="357"/>
      <c r="C73" s="394" t="s">
        <v>217</v>
      </c>
      <c r="D73" s="367">
        <v>6000</v>
      </c>
      <c r="E73" s="360"/>
      <c r="F73" s="361"/>
      <c r="G73" s="362"/>
      <c r="H73" s="363"/>
      <c r="L73" s="1"/>
    </row>
    <row r="74" spans="1:12" x14ac:dyDescent="0.5">
      <c r="A74" s="364"/>
      <c r="B74" s="357"/>
      <c r="C74" s="394" t="s">
        <v>404</v>
      </c>
      <c r="D74" s="367">
        <v>8000</v>
      </c>
      <c r="E74" s="360"/>
      <c r="F74" s="361"/>
      <c r="G74" s="362"/>
      <c r="H74" s="363"/>
      <c r="L74" s="1"/>
    </row>
    <row r="75" spans="1:12" x14ac:dyDescent="0.5">
      <c r="A75" s="364"/>
      <c r="B75" s="357"/>
      <c r="C75" s="394" t="s">
        <v>405</v>
      </c>
      <c r="D75" s="367">
        <v>8000</v>
      </c>
      <c r="E75" s="360"/>
      <c r="F75" s="361"/>
      <c r="G75" s="362"/>
      <c r="H75" s="363"/>
      <c r="L75" s="1"/>
    </row>
    <row r="76" spans="1:12" x14ac:dyDescent="0.5">
      <c r="A76" s="364"/>
      <c r="B76" s="357"/>
      <c r="C76" s="394" t="s">
        <v>185</v>
      </c>
      <c r="D76" s="367">
        <v>6000</v>
      </c>
      <c r="E76" s="360"/>
      <c r="F76" s="361"/>
      <c r="G76" s="362"/>
      <c r="H76" s="363"/>
      <c r="L76" s="1"/>
    </row>
    <row r="77" spans="1:12" x14ac:dyDescent="0.5">
      <c r="A77" s="364"/>
      <c r="B77" s="357"/>
      <c r="C77" s="394" t="s">
        <v>406</v>
      </c>
      <c r="D77" s="367">
        <v>6000</v>
      </c>
      <c r="E77" s="360"/>
      <c r="F77" s="361"/>
      <c r="G77" s="362"/>
      <c r="H77" s="363"/>
      <c r="L77" s="1"/>
    </row>
    <row r="78" spans="1:12" x14ac:dyDescent="0.5">
      <c r="A78" s="364"/>
      <c r="B78" s="357"/>
      <c r="C78" s="394" t="s">
        <v>407</v>
      </c>
      <c r="D78" s="367">
        <v>6000</v>
      </c>
      <c r="E78" s="360"/>
      <c r="F78" s="361"/>
      <c r="G78" s="362"/>
      <c r="H78" s="363"/>
      <c r="L78" s="1"/>
    </row>
    <row r="79" spans="1:12" x14ac:dyDescent="0.5">
      <c r="A79" s="364"/>
      <c r="B79" s="357"/>
      <c r="C79" s="394" t="s">
        <v>408</v>
      </c>
      <c r="D79" s="367">
        <v>6000</v>
      </c>
      <c r="E79" s="360"/>
      <c r="F79" s="361"/>
      <c r="G79" s="362"/>
      <c r="H79" s="363"/>
      <c r="L79" s="1"/>
    </row>
    <row r="80" spans="1:12" x14ac:dyDescent="0.5">
      <c r="A80" s="364"/>
      <c r="B80" s="357"/>
      <c r="C80" s="395" t="s">
        <v>409</v>
      </c>
      <c r="D80" s="367">
        <v>8000</v>
      </c>
      <c r="E80" s="360"/>
      <c r="F80" s="361"/>
      <c r="G80" s="362"/>
      <c r="H80" s="363"/>
      <c r="L80" s="1"/>
    </row>
    <row r="81" spans="1:12" x14ac:dyDescent="0.5">
      <c r="A81" s="364"/>
      <c r="B81" s="357"/>
      <c r="C81" s="394" t="s">
        <v>410</v>
      </c>
      <c r="D81" s="367">
        <v>6000</v>
      </c>
      <c r="E81" s="360"/>
      <c r="F81" s="361"/>
      <c r="G81" s="362"/>
      <c r="H81" s="363"/>
      <c r="L81" s="1"/>
    </row>
    <row r="82" spans="1:12" x14ac:dyDescent="0.5">
      <c r="A82" s="364"/>
      <c r="B82" s="357"/>
      <c r="C82" s="394" t="s">
        <v>411</v>
      </c>
      <c r="D82" s="367">
        <v>6000</v>
      </c>
      <c r="E82" s="360"/>
      <c r="F82" s="361"/>
      <c r="G82" s="362"/>
      <c r="H82" s="363"/>
      <c r="L82" s="1"/>
    </row>
    <row r="83" spans="1:12" x14ac:dyDescent="0.5">
      <c r="A83" s="364"/>
      <c r="B83" s="357"/>
      <c r="C83" s="394" t="s">
        <v>412</v>
      </c>
      <c r="D83" s="367">
        <v>6000</v>
      </c>
      <c r="E83" s="360"/>
      <c r="F83" s="361"/>
      <c r="G83" s="362"/>
      <c r="H83" s="363"/>
      <c r="L83" s="1"/>
    </row>
    <row r="84" spans="1:12" x14ac:dyDescent="0.5">
      <c r="A84" s="364"/>
      <c r="B84" s="357"/>
      <c r="C84" s="394" t="s">
        <v>202</v>
      </c>
      <c r="D84" s="367">
        <v>8000</v>
      </c>
      <c r="E84" s="360"/>
      <c r="F84" s="361"/>
      <c r="G84" s="362"/>
      <c r="H84" s="363"/>
      <c r="L84" s="1"/>
    </row>
    <row r="85" spans="1:12" x14ac:dyDescent="0.5">
      <c r="A85" s="364"/>
      <c r="B85" s="357"/>
      <c r="C85" s="394" t="s">
        <v>413</v>
      </c>
      <c r="D85" s="367">
        <v>8000</v>
      </c>
      <c r="E85" s="360"/>
      <c r="F85" s="361"/>
      <c r="G85" s="362"/>
      <c r="H85" s="363"/>
      <c r="L85" s="1"/>
    </row>
    <row r="86" spans="1:12" x14ac:dyDescent="0.5">
      <c r="A86" s="364"/>
      <c r="B86" s="357"/>
      <c r="C86" s="394" t="s">
        <v>414</v>
      </c>
      <c r="D86" s="367">
        <v>6000</v>
      </c>
      <c r="E86" s="360"/>
      <c r="F86" s="361"/>
      <c r="G86" s="362"/>
      <c r="H86" s="363"/>
      <c r="L86" s="1"/>
    </row>
    <row r="87" spans="1:12" x14ac:dyDescent="0.5">
      <c r="A87" s="364"/>
      <c r="B87" s="357"/>
      <c r="C87" s="395" t="s">
        <v>415</v>
      </c>
      <c r="D87" s="367">
        <v>8000</v>
      </c>
      <c r="E87" s="360"/>
      <c r="F87" s="361"/>
      <c r="G87" s="362"/>
      <c r="H87" s="363"/>
      <c r="L87" s="1"/>
    </row>
    <row r="88" spans="1:12" x14ac:dyDescent="0.5">
      <c r="A88" s="364"/>
      <c r="B88" s="357"/>
      <c r="C88" s="394" t="s">
        <v>416</v>
      </c>
      <c r="D88" s="367">
        <v>8000</v>
      </c>
      <c r="E88" s="360"/>
      <c r="F88" s="361"/>
      <c r="G88" s="362"/>
      <c r="H88" s="363"/>
      <c r="L88" s="1"/>
    </row>
    <row r="89" spans="1:12" x14ac:dyDescent="0.5">
      <c r="A89" s="364"/>
      <c r="B89" s="357"/>
      <c r="C89" s="394" t="s">
        <v>417</v>
      </c>
      <c r="D89" s="367">
        <v>6000</v>
      </c>
      <c r="E89" s="360"/>
      <c r="F89" s="361"/>
      <c r="G89" s="362"/>
      <c r="H89" s="363"/>
      <c r="L89" s="1"/>
    </row>
    <row r="90" spans="1:12" x14ac:dyDescent="0.5">
      <c r="A90" s="364"/>
      <c r="B90" s="357"/>
      <c r="C90" s="394" t="s">
        <v>418</v>
      </c>
      <c r="D90" s="367">
        <v>6000</v>
      </c>
      <c r="E90" s="360"/>
      <c r="F90" s="361"/>
      <c r="G90" s="362"/>
      <c r="H90" s="363"/>
      <c r="L90" s="1"/>
    </row>
    <row r="91" spans="1:12" x14ac:dyDescent="0.5">
      <c r="A91" s="364"/>
      <c r="B91" s="357"/>
      <c r="C91" s="394" t="s">
        <v>419</v>
      </c>
      <c r="D91" s="367">
        <v>6000</v>
      </c>
      <c r="E91" s="360"/>
      <c r="F91" s="361"/>
      <c r="G91" s="362"/>
      <c r="H91" s="363"/>
      <c r="L91" s="1"/>
    </row>
    <row r="92" spans="1:12" x14ac:dyDescent="0.5">
      <c r="A92" s="364"/>
      <c r="B92" s="357"/>
      <c r="C92" s="394" t="s">
        <v>420</v>
      </c>
      <c r="D92" s="367">
        <v>6000</v>
      </c>
      <c r="E92" s="360"/>
      <c r="F92" s="361"/>
      <c r="G92" s="362"/>
      <c r="H92" s="363"/>
      <c r="L92" s="1"/>
    </row>
    <row r="93" spans="1:12" x14ac:dyDescent="0.5">
      <c r="A93" s="364"/>
      <c r="B93" s="357"/>
      <c r="C93" s="394" t="s">
        <v>421</v>
      </c>
      <c r="D93" s="367">
        <v>8000</v>
      </c>
      <c r="E93" s="360"/>
      <c r="F93" s="361"/>
      <c r="G93" s="362"/>
      <c r="H93" s="363"/>
      <c r="L93" s="1"/>
    </row>
    <row r="94" spans="1:12" x14ac:dyDescent="0.5">
      <c r="A94" s="364"/>
      <c r="B94" s="357"/>
      <c r="C94" s="395" t="s">
        <v>422</v>
      </c>
      <c r="D94" s="367">
        <v>8000</v>
      </c>
      <c r="E94" s="360"/>
      <c r="F94" s="361"/>
      <c r="G94" s="362"/>
      <c r="H94" s="363"/>
      <c r="L94" s="1"/>
    </row>
    <row r="95" spans="1:12" x14ac:dyDescent="0.5">
      <c r="A95" s="364"/>
      <c r="B95" s="357"/>
      <c r="C95" s="394" t="s">
        <v>218</v>
      </c>
      <c r="D95" s="367">
        <v>8000</v>
      </c>
      <c r="E95" s="360"/>
      <c r="F95" s="361"/>
      <c r="G95" s="362"/>
      <c r="H95" s="363"/>
      <c r="L95" s="1"/>
    </row>
    <row r="96" spans="1:12" x14ac:dyDescent="0.5">
      <c r="A96" s="364"/>
      <c r="B96" s="357"/>
      <c r="C96" s="394" t="s">
        <v>423</v>
      </c>
      <c r="D96" s="367">
        <v>14000</v>
      </c>
      <c r="E96" s="360"/>
      <c r="F96" s="361"/>
      <c r="G96" s="362"/>
      <c r="H96" s="363"/>
      <c r="L96" s="1"/>
    </row>
    <row r="97" spans="1:12" x14ac:dyDescent="0.5">
      <c r="A97" s="364"/>
      <c r="B97" s="357"/>
      <c r="C97" s="394" t="s">
        <v>424</v>
      </c>
      <c r="D97" s="367">
        <v>6000</v>
      </c>
      <c r="E97" s="360"/>
      <c r="F97" s="361"/>
      <c r="G97" s="362"/>
      <c r="H97" s="363"/>
      <c r="L97" s="1"/>
    </row>
    <row r="98" spans="1:12" x14ac:dyDescent="0.5">
      <c r="A98" s="364"/>
      <c r="B98" s="357"/>
      <c r="C98" s="394" t="s">
        <v>425</v>
      </c>
      <c r="D98" s="367">
        <v>8000</v>
      </c>
      <c r="E98" s="360"/>
      <c r="F98" s="361"/>
      <c r="G98" s="362"/>
      <c r="H98" s="363"/>
      <c r="L98" s="1"/>
    </row>
    <row r="99" spans="1:12" x14ac:dyDescent="0.5">
      <c r="A99" s="364"/>
      <c r="B99" s="357"/>
      <c r="C99" s="394" t="s">
        <v>426</v>
      </c>
      <c r="D99" s="367">
        <v>6000</v>
      </c>
      <c r="E99" s="360"/>
      <c r="F99" s="361"/>
      <c r="G99" s="362"/>
      <c r="H99" s="363"/>
      <c r="L99" s="1"/>
    </row>
    <row r="100" spans="1:12" x14ac:dyDescent="0.5">
      <c r="A100" s="364"/>
      <c r="B100" s="357"/>
      <c r="C100" s="394" t="s">
        <v>206</v>
      </c>
      <c r="D100" s="367">
        <v>6000</v>
      </c>
      <c r="E100" s="360"/>
      <c r="F100" s="361"/>
      <c r="G100" s="362"/>
      <c r="H100" s="363"/>
      <c r="L100" s="1"/>
    </row>
    <row r="101" spans="1:12" x14ac:dyDescent="0.5">
      <c r="A101" s="364"/>
      <c r="B101" s="357"/>
      <c r="C101" s="394" t="s">
        <v>427</v>
      </c>
      <c r="D101" s="367">
        <v>6000</v>
      </c>
      <c r="E101" s="360"/>
      <c r="F101" s="361"/>
      <c r="G101" s="362"/>
      <c r="H101" s="363"/>
      <c r="L101" s="1"/>
    </row>
    <row r="102" spans="1:12" x14ac:dyDescent="0.5">
      <c r="A102" s="364"/>
      <c r="B102" s="357"/>
      <c r="C102" s="394" t="s">
        <v>428</v>
      </c>
      <c r="D102" s="367">
        <v>8000</v>
      </c>
      <c r="E102" s="360"/>
      <c r="F102" s="361"/>
      <c r="G102" s="362"/>
      <c r="H102" s="363"/>
      <c r="L102" s="1"/>
    </row>
    <row r="103" spans="1:12" x14ac:dyDescent="0.5">
      <c r="A103" s="364"/>
      <c r="B103" s="357"/>
      <c r="C103" s="394" t="s">
        <v>429</v>
      </c>
      <c r="D103" s="367">
        <v>6000</v>
      </c>
      <c r="E103" s="360"/>
      <c r="F103" s="361"/>
      <c r="G103" s="362"/>
      <c r="H103" s="363"/>
      <c r="L103" s="1"/>
    </row>
    <row r="104" spans="1:12" x14ac:dyDescent="0.5">
      <c r="A104" s="364"/>
      <c r="B104" s="357"/>
      <c r="C104" s="394" t="s">
        <v>192</v>
      </c>
      <c r="D104" s="367">
        <v>8000</v>
      </c>
      <c r="E104" s="360"/>
      <c r="F104" s="361"/>
      <c r="G104" s="362"/>
      <c r="H104" s="363"/>
      <c r="L104" s="1"/>
    </row>
    <row r="105" spans="1:12" x14ac:dyDescent="0.5">
      <c r="A105" s="364"/>
      <c r="B105" s="357"/>
      <c r="C105" s="394" t="s">
        <v>430</v>
      </c>
      <c r="D105" s="367">
        <v>6000</v>
      </c>
      <c r="E105" s="360"/>
      <c r="F105" s="361"/>
      <c r="G105" s="362"/>
      <c r="H105" s="363"/>
      <c r="L105" s="1"/>
    </row>
    <row r="106" spans="1:12" x14ac:dyDescent="0.5">
      <c r="A106" s="364"/>
      <c r="B106" s="357"/>
      <c r="C106" s="395" t="s">
        <v>431</v>
      </c>
      <c r="D106" s="367">
        <v>6000</v>
      </c>
      <c r="E106" s="360"/>
      <c r="F106" s="361"/>
      <c r="G106" s="362"/>
      <c r="H106" s="363"/>
      <c r="L106" s="1"/>
    </row>
    <row r="107" spans="1:12" x14ac:dyDescent="0.5">
      <c r="A107" s="364"/>
      <c r="B107" s="357"/>
      <c r="C107" s="394" t="s">
        <v>432</v>
      </c>
      <c r="D107" s="367">
        <v>6000</v>
      </c>
      <c r="E107" s="360"/>
      <c r="F107" s="361"/>
      <c r="G107" s="362"/>
      <c r="H107" s="363"/>
      <c r="L107" s="1"/>
    </row>
    <row r="108" spans="1:12" x14ac:dyDescent="0.5">
      <c r="A108" s="364"/>
      <c r="B108" s="357"/>
      <c r="C108" s="394" t="s">
        <v>433</v>
      </c>
      <c r="D108" s="367">
        <v>6000</v>
      </c>
      <c r="E108" s="360"/>
      <c r="F108" s="361"/>
      <c r="G108" s="362"/>
      <c r="H108" s="363"/>
      <c r="L108" s="1"/>
    </row>
    <row r="109" spans="1:12" x14ac:dyDescent="0.5">
      <c r="A109" s="364"/>
      <c r="B109" s="357"/>
      <c r="C109" s="396" t="s">
        <v>434</v>
      </c>
      <c r="D109" s="367">
        <v>6000</v>
      </c>
      <c r="E109" s="360"/>
      <c r="F109" s="361"/>
      <c r="G109" s="362"/>
      <c r="H109" s="363"/>
      <c r="L109" s="1"/>
    </row>
    <row r="110" spans="1:12" x14ac:dyDescent="0.5">
      <c r="A110" s="364"/>
      <c r="B110" s="357"/>
      <c r="C110" s="396" t="s">
        <v>435</v>
      </c>
      <c r="D110" s="367">
        <v>6000</v>
      </c>
      <c r="E110" s="360"/>
      <c r="F110" s="361"/>
      <c r="G110" s="362"/>
      <c r="H110" s="363"/>
      <c r="L110" s="1"/>
    </row>
    <row r="111" spans="1:12" x14ac:dyDescent="0.5">
      <c r="A111" s="364"/>
      <c r="B111" s="357"/>
      <c r="C111" s="396" t="s">
        <v>436</v>
      </c>
      <c r="D111" s="367">
        <v>6000</v>
      </c>
      <c r="E111" s="360"/>
      <c r="F111" s="361"/>
      <c r="G111" s="362"/>
      <c r="H111" s="363"/>
      <c r="L111" s="1"/>
    </row>
    <row r="112" spans="1:12" x14ac:dyDescent="0.5">
      <c r="A112" s="364"/>
      <c r="B112" s="357"/>
      <c r="C112" s="395" t="s">
        <v>437</v>
      </c>
      <c r="D112" s="367">
        <v>8000</v>
      </c>
      <c r="E112" s="360"/>
      <c r="F112" s="361"/>
      <c r="G112" s="362"/>
      <c r="H112" s="363"/>
      <c r="L112" s="1"/>
    </row>
    <row r="113" spans="1:12" x14ac:dyDescent="0.5">
      <c r="A113" s="364"/>
      <c r="B113" s="357"/>
      <c r="C113" s="394" t="s">
        <v>438</v>
      </c>
      <c r="D113" s="367">
        <v>6000</v>
      </c>
      <c r="E113" s="360"/>
      <c r="F113" s="361"/>
      <c r="G113" s="362"/>
      <c r="H113" s="363"/>
      <c r="L113" s="1"/>
    </row>
    <row r="114" spans="1:12" x14ac:dyDescent="0.5">
      <c r="A114" s="364"/>
      <c r="B114" s="357"/>
      <c r="C114" s="394" t="s">
        <v>439</v>
      </c>
      <c r="D114" s="367">
        <v>8000</v>
      </c>
      <c r="E114" s="360"/>
      <c r="F114" s="361"/>
      <c r="G114" s="362"/>
      <c r="H114" s="363"/>
      <c r="L114" s="1"/>
    </row>
    <row r="115" spans="1:12" x14ac:dyDescent="0.5">
      <c r="A115" s="364"/>
      <c r="B115" s="357"/>
      <c r="C115" s="394" t="s">
        <v>440</v>
      </c>
      <c r="D115" s="367">
        <v>8000</v>
      </c>
      <c r="E115" s="360"/>
      <c r="F115" s="361"/>
      <c r="G115" s="362"/>
      <c r="H115" s="363"/>
      <c r="L115" s="1"/>
    </row>
    <row r="116" spans="1:12" x14ac:dyDescent="0.5">
      <c r="A116" s="364"/>
      <c r="B116" s="357"/>
      <c r="C116" s="394" t="s">
        <v>441</v>
      </c>
      <c r="D116" s="367">
        <v>6000</v>
      </c>
      <c r="E116" s="360"/>
      <c r="F116" s="361"/>
      <c r="G116" s="362"/>
      <c r="H116" s="363"/>
      <c r="L116" s="1"/>
    </row>
    <row r="117" spans="1:12" x14ac:dyDescent="0.5">
      <c r="A117" s="364"/>
      <c r="B117" s="357"/>
      <c r="C117" s="394" t="s">
        <v>442</v>
      </c>
      <c r="D117" s="367">
        <v>6000</v>
      </c>
      <c r="E117" s="360"/>
      <c r="F117" s="361"/>
      <c r="G117" s="362"/>
      <c r="H117" s="363"/>
      <c r="L117" s="1"/>
    </row>
    <row r="118" spans="1:12" x14ac:dyDescent="0.5">
      <c r="A118" s="364"/>
      <c r="B118" s="357"/>
      <c r="C118" s="394" t="s">
        <v>443</v>
      </c>
      <c r="D118" s="367">
        <v>8000</v>
      </c>
      <c r="E118" s="360"/>
      <c r="F118" s="361"/>
      <c r="G118" s="362"/>
      <c r="H118" s="363"/>
      <c r="L118" s="1"/>
    </row>
    <row r="119" spans="1:12" x14ac:dyDescent="0.5">
      <c r="A119" s="364"/>
      <c r="B119" s="357"/>
      <c r="C119" s="394" t="s">
        <v>444</v>
      </c>
      <c r="D119" s="367">
        <v>6000</v>
      </c>
      <c r="E119" s="360"/>
      <c r="F119" s="361"/>
      <c r="G119" s="362"/>
      <c r="H119" s="363"/>
      <c r="L119" s="1"/>
    </row>
    <row r="120" spans="1:12" x14ac:dyDescent="0.5">
      <c r="A120" s="364"/>
      <c r="B120" s="357"/>
      <c r="C120" s="394" t="s">
        <v>445</v>
      </c>
      <c r="D120" s="367">
        <v>20000</v>
      </c>
      <c r="E120" s="360"/>
      <c r="F120" s="361"/>
      <c r="G120" s="362"/>
      <c r="H120" s="363"/>
      <c r="L120" s="1"/>
    </row>
    <row r="121" spans="1:12" x14ac:dyDescent="0.5">
      <c r="A121" s="364"/>
      <c r="B121" s="357"/>
      <c r="C121" s="394" t="s">
        <v>215</v>
      </c>
      <c r="D121" s="367">
        <v>8000</v>
      </c>
      <c r="E121" s="360"/>
      <c r="F121" s="361"/>
      <c r="G121" s="362"/>
      <c r="H121" s="363"/>
      <c r="L121" s="1"/>
    </row>
    <row r="122" spans="1:12" x14ac:dyDescent="0.5">
      <c r="A122" s="364"/>
      <c r="B122" s="357"/>
      <c r="C122" s="395" t="s">
        <v>446</v>
      </c>
      <c r="D122" s="367">
        <v>6000</v>
      </c>
      <c r="E122" s="360"/>
      <c r="F122" s="361"/>
      <c r="G122" s="362"/>
      <c r="H122" s="363"/>
      <c r="L122" s="1"/>
    </row>
    <row r="123" spans="1:12" x14ac:dyDescent="0.5">
      <c r="A123" s="364"/>
      <c r="B123" s="357"/>
      <c r="C123" s="397" t="s">
        <v>447</v>
      </c>
      <c r="D123" s="367">
        <v>6000</v>
      </c>
      <c r="E123" s="360"/>
      <c r="F123" s="361"/>
      <c r="G123" s="362"/>
      <c r="H123" s="363"/>
      <c r="L123" s="1"/>
    </row>
    <row r="124" spans="1:12" x14ac:dyDescent="0.5">
      <c r="A124" s="364"/>
      <c r="B124" s="357"/>
      <c r="C124" s="394" t="s">
        <v>448</v>
      </c>
      <c r="D124" s="367">
        <v>14000</v>
      </c>
      <c r="E124" s="360"/>
      <c r="F124" s="361"/>
      <c r="G124" s="362"/>
      <c r="H124" s="363"/>
      <c r="L124" s="1"/>
    </row>
    <row r="125" spans="1:12" x14ac:dyDescent="0.5">
      <c r="A125" s="364"/>
      <c r="B125" s="357"/>
      <c r="C125" s="394" t="s">
        <v>449</v>
      </c>
      <c r="D125" s="367">
        <v>14000</v>
      </c>
      <c r="E125" s="360"/>
      <c r="F125" s="361"/>
      <c r="G125" s="362"/>
      <c r="H125" s="363"/>
      <c r="L125" s="1"/>
    </row>
    <row r="126" spans="1:12" x14ac:dyDescent="0.5">
      <c r="A126" s="364"/>
      <c r="B126" s="357"/>
      <c r="C126" s="395" t="s">
        <v>450</v>
      </c>
      <c r="D126" s="367">
        <v>6000</v>
      </c>
      <c r="E126" s="360"/>
      <c r="F126" s="361"/>
      <c r="G126" s="362"/>
      <c r="H126" s="363"/>
      <c r="L126" s="1"/>
    </row>
    <row r="127" spans="1:12" x14ac:dyDescent="0.5">
      <c r="A127" s="364"/>
      <c r="B127" s="357"/>
      <c r="C127" s="397" t="s">
        <v>451</v>
      </c>
      <c r="D127" s="367">
        <v>6000</v>
      </c>
      <c r="E127" s="360"/>
      <c r="F127" s="361"/>
      <c r="G127" s="362"/>
      <c r="H127" s="363"/>
      <c r="L127" s="1"/>
    </row>
    <row r="128" spans="1:12" x14ac:dyDescent="0.5">
      <c r="A128" s="364"/>
      <c r="B128" s="357"/>
      <c r="C128" s="395" t="s">
        <v>452</v>
      </c>
      <c r="D128" s="367">
        <v>6000</v>
      </c>
      <c r="E128" s="360"/>
      <c r="F128" s="361"/>
      <c r="G128" s="362"/>
      <c r="H128" s="363"/>
      <c r="L128" s="1"/>
    </row>
    <row r="129" spans="1:12" x14ac:dyDescent="0.5">
      <c r="A129" s="364"/>
      <c r="B129" s="357"/>
      <c r="C129" s="398" t="s">
        <v>453</v>
      </c>
      <c r="D129" s="367">
        <v>8000</v>
      </c>
      <c r="E129" s="360"/>
      <c r="F129" s="361"/>
      <c r="G129" s="362"/>
      <c r="H129" s="363"/>
      <c r="L129" s="1"/>
    </row>
    <row r="130" spans="1:12" x14ac:dyDescent="0.5">
      <c r="A130" s="364"/>
      <c r="B130" s="357"/>
      <c r="C130" s="394" t="s">
        <v>454</v>
      </c>
      <c r="D130" s="367">
        <v>6000</v>
      </c>
      <c r="E130" s="360"/>
      <c r="F130" s="361"/>
      <c r="G130" s="362"/>
      <c r="H130" s="363"/>
      <c r="L130" s="1"/>
    </row>
    <row r="131" spans="1:12" x14ac:dyDescent="0.5">
      <c r="A131" s="364"/>
      <c r="B131" s="357"/>
      <c r="C131" s="394" t="s">
        <v>188</v>
      </c>
      <c r="D131" s="367">
        <v>8000</v>
      </c>
      <c r="E131" s="360"/>
      <c r="F131" s="361"/>
      <c r="G131" s="362"/>
      <c r="H131" s="363"/>
      <c r="L131" s="1"/>
    </row>
    <row r="132" spans="1:12" x14ac:dyDescent="0.5">
      <c r="A132" s="364"/>
      <c r="B132" s="357"/>
      <c r="C132" s="396" t="s">
        <v>455</v>
      </c>
      <c r="D132" s="367">
        <v>6000</v>
      </c>
      <c r="E132" s="360"/>
      <c r="F132" s="361"/>
      <c r="G132" s="362"/>
      <c r="H132" s="363"/>
      <c r="L132" s="1"/>
    </row>
    <row r="133" spans="1:12" x14ac:dyDescent="0.5">
      <c r="A133" s="364"/>
      <c r="B133" s="357"/>
      <c r="C133" s="395" t="s">
        <v>456</v>
      </c>
      <c r="D133" s="367">
        <v>6000</v>
      </c>
      <c r="E133" s="360"/>
      <c r="F133" s="361"/>
      <c r="G133" s="362"/>
      <c r="H133" s="363"/>
      <c r="L133" s="1"/>
    </row>
    <row r="134" spans="1:12" x14ac:dyDescent="0.5">
      <c r="A134" s="364"/>
      <c r="B134" s="357"/>
      <c r="C134" s="394" t="s">
        <v>203</v>
      </c>
      <c r="D134" s="367">
        <v>6000</v>
      </c>
      <c r="E134" s="360"/>
      <c r="F134" s="361"/>
      <c r="G134" s="362"/>
      <c r="H134" s="363"/>
      <c r="L134" s="1"/>
    </row>
    <row r="135" spans="1:12" x14ac:dyDescent="0.5">
      <c r="A135" s="364"/>
      <c r="B135" s="357"/>
      <c r="C135" s="397" t="s">
        <v>457</v>
      </c>
      <c r="D135" s="367">
        <v>6000</v>
      </c>
      <c r="E135" s="360"/>
      <c r="F135" s="361"/>
      <c r="G135" s="362"/>
      <c r="H135" s="363"/>
      <c r="L135" s="1"/>
    </row>
    <row r="136" spans="1:12" x14ac:dyDescent="0.5">
      <c r="A136" s="364"/>
      <c r="B136" s="357"/>
      <c r="C136" s="394" t="s">
        <v>458</v>
      </c>
      <c r="D136" s="367">
        <v>8000</v>
      </c>
      <c r="E136" s="360"/>
      <c r="F136" s="361"/>
      <c r="G136" s="362"/>
      <c r="H136" s="363"/>
      <c r="L136" s="1"/>
    </row>
    <row r="137" spans="1:12" x14ac:dyDescent="0.5">
      <c r="A137" s="364"/>
      <c r="B137" s="357"/>
      <c r="C137" s="394" t="s">
        <v>459</v>
      </c>
      <c r="D137" s="367">
        <v>6000</v>
      </c>
      <c r="E137" s="360"/>
      <c r="F137" s="361"/>
      <c r="G137" s="362"/>
      <c r="H137" s="363"/>
      <c r="L137" s="1"/>
    </row>
    <row r="138" spans="1:12" x14ac:dyDescent="0.5">
      <c r="A138" s="364"/>
      <c r="B138" s="357"/>
      <c r="C138" s="394" t="s">
        <v>460</v>
      </c>
      <c r="D138" s="367">
        <v>6000</v>
      </c>
      <c r="E138" s="360"/>
      <c r="F138" s="361"/>
      <c r="G138" s="362"/>
      <c r="H138" s="363"/>
      <c r="L138" s="1"/>
    </row>
    <row r="139" spans="1:12" x14ac:dyDescent="0.5">
      <c r="A139" s="364"/>
      <c r="B139" s="357"/>
      <c r="C139" s="394" t="s">
        <v>461</v>
      </c>
      <c r="D139" s="367">
        <v>8000</v>
      </c>
      <c r="E139" s="360"/>
      <c r="F139" s="361"/>
      <c r="G139" s="362"/>
      <c r="H139" s="363"/>
      <c r="L139" s="1"/>
    </row>
    <row r="140" spans="1:12" x14ac:dyDescent="0.5">
      <c r="A140" s="364"/>
      <c r="B140" s="357"/>
      <c r="C140" s="394" t="s">
        <v>462</v>
      </c>
      <c r="D140" s="367">
        <v>14000</v>
      </c>
      <c r="E140" s="360"/>
      <c r="F140" s="361"/>
      <c r="G140" s="362"/>
      <c r="H140" s="363"/>
      <c r="L140" s="1"/>
    </row>
    <row r="141" spans="1:12" x14ac:dyDescent="0.5">
      <c r="A141" s="364"/>
      <c r="B141" s="357"/>
      <c r="C141" s="394" t="s">
        <v>463</v>
      </c>
      <c r="D141" s="367">
        <v>6000</v>
      </c>
      <c r="E141" s="360"/>
      <c r="F141" s="361"/>
      <c r="G141" s="362"/>
      <c r="H141" s="363"/>
      <c r="L141" s="1"/>
    </row>
    <row r="142" spans="1:12" x14ac:dyDescent="0.5">
      <c r="A142" s="364"/>
      <c r="B142" s="357"/>
      <c r="C142" s="394" t="s">
        <v>464</v>
      </c>
      <c r="D142" s="367">
        <v>6000</v>
      </c>
      <c r="E142" s="360"/>
      <c r="F142" s="361"/>
      <c r="G142" s="362"/>
      <c r="H142" s="363"/>
      <c r="L142" s="1"/>
    </row>
    <row r="143" spans="1:12" x14ac:dyDescent="0.5">
      <c r="A143" s="364"/>
      <c r="B143" s="357"/>
      <c r="C143" s="394" t="s">
        <v>190</v>
      </c>
      <c r="D143" s="367">
        <v>14000</v>
      </c>
      <c r="E143" s="360"/>
      <c r="F143" s="361"/>
      <c r="G143" s="362"/>
      <c r="H143" s="363"/>
      <c r="L143" s="1"/>
    </row>
    <row r="144" spans="1:12" x14ac:dyDescent="0.5">
      <c r="A144" s="364"/>
      <c r="B144" s="357"/>
      <c r="C144" s="394" t="s">
        <v>465</v>
      </c>
      <c r="D144" s="367">
        <v>6000</v>
      </c>
      <c r="E144" s="360"/>
      <c r="F144" s="361"/>
      <c r="G144" s="362"/>
      <c r="H144" s="363"/>
      <c r="L144" s="1"/>
    </row>
    <row r="145" spans="1:12" x14ac:dyDescent="0.5">
      <c r="A145" s="364"/>
      <c r="B145" s="357"/>
      <c r="C145" s="395" t="s">
        <v>466</v>
      </c>
      <c r="D145" s="367">
        <v>14000</v>
      </c>
      <c r="E145" s="360"/>
      <c r="F145" s="361"/>
      <c r="G145" s="362"/>
      <c r="H145" s="363"/>
      <c r="L145" s="1"/>
    </row>
    <row r="146" spans="1:12" x14ac:dyDescent="0.5">
      <c r="A146" s="364"/>
      <c r="B146" s="357"/>
      <c r="C146" s="394" t="s">
        <v>467</v>
      </c>
      <c r="D146" s="367">
        <v>8000</v>
      </c>
      <c r="E146" s="360"/>
      <c r="F146" s="361"/>
      <c r="G146" s="362"/>
      <c r="H146" s="363"/>
      <c r="L146" s="1"/>
    </row>
    <row r="147" spans="1:12" x14ac:dyDescent="0.5">
      <c r="A147" s="364"/>
      <c r="B147" s="357"/>
      <c r="C147" s="394" t="s">
        <v>468</v>
      </c>
      <c r="D147" s="367">
        <v>6000</v>
      </c>
      <c r="E147" s="360"/>
      <c r="F147" s="361"/>
      <c r="G147" s="362"/>
      <c r="H147" s="363"/>
      <c r="L147" s="1"/>
    </row>
    <row r="148" spans="1:12" x14ac:dyDescent="0.5">
      <c r="A148" s="364"/>
      <c r="B148" s="357"/>
      <c r="C148" s="394" t="s">
        <v>469</v>
      </c>
      <c r="D148" s="367">
        <v>8000</v>
      </c>
      <c r="E148" s="360"/>
      <c r="F148" s="361"/>
      <c r="G148" s="362"/>
      <c r="H148" s="363"/>
      <c r="L148" s="1"/>
    </row>
    <row r="149" spans="1:12" x14ac:dyDescent="0.5">
      <c r="A149" s="364"/>
      <c r="B149" s="357"/>
      <c r="C149" s="394" t="s">
        <v>470</v>
      </c>
      <c r="D149" s="367">
        <v>6000</v>
      </c>
      <c r="E149" s="360"/>
      <c r="F149" s="361"/>
      <c r="G149" s="362"/>
      <c r="H149" s="363"/>
      <c r="L149" s="1"/>
    </row>
    <row r="150" spans="1:12" x14ac:dyDescent="0.5">
      <c r="A150" s="364"/>
      <c r="B150" s="357"/>
      <c r="C150" s="394" t="s">
        <v>471</v>
      </c>
      <c r="D150" s="367">
        <v>6000</v>
      </c>
      <c r="E150" s="360"/>
      <c r="F150" s="361"/>
      <c r="G150" s="362"/>
      <c r="H150" s="363"/>
      <c r="L150" s="1"/>
    </row>
    <row r="151" spans="1:12" x14ac:dyDescent="0.5">
      <c r="A151" s="364"/>
      <c r="B151" s="357"/>
      <c r="C151" s="394" t="s">
        <v>472</v>
      </c>
      <c r="D151" s="367">
        <v>6000</v>
      </c>
      <c r="E151" s="360"/>
      <c r="F151" s="361"/>
      <c r="G151" s="362"/>
      <c r="H151" s="363"/>
      <c r="L151" s="1"/>
    </row>
    <row r="152" spans="1:12" x14ac:dyDescent="0.5">
      <c r="A152" s="364"/>
      <c r="B152" s="357"/>
      <c r="C152" s="394" t="s">
        <v>473</v>
      </c>
      <c r="D152" s="367">
        <v>8000</v>
      </c>
      <c r="E152" s="360"/>
      <c r="F152" s="361"/>
      <c r="G152" s="362"/>
      <c r="H152" s="363"/>
      <c r="L152" s="1"/>
    </row>
    <row r="153" spans="1:12" x14ac:dyDescent="0.5">
      <c r="A153" s="364"/>
      <c r="B153" s="357"/>
      <c r="C153" s="395" t="s">
        <v>474</v>
      </c>
      <c r="D153" s="367">
        <v>6000</v>
      </c>
      <c r="E153" s="360"/>
      <c r="F153" s="361"/>
      <c r="G153" s="362"/>
      <c r="H153" s="363"/>
      <c r="L153" s="1"/>
    </row>
    <row r="154" spans="1:12" x14ac:dyDescent="0.5">
      <c r="A154" s="364"/>
      <c r="B154" s="357"/>
      <c r="C154" s="394" t="s">
        <v>475</v>
      </c>
      <c r="D154" s="367">
        <v>6000</v>
      </c>
      <c r="E154" s="360"/>
      <c r="F154" s="361"/>
      <c r="G154" s="362"/>
      <c r="H154" s="363"/>
      <c r="L154" s="1"/>
    </row>
    <row r="155" spans="1:12" x14ac:dyDescent="0.5">
      <c r="A155" s="364"/>
      <c r="B155" s="357"/>
      <c r="C155" s="394" t="s">
        <v>476</v>
      </c>
      <c r="D155" s="367">
        <v>6000</v>
      </c>
      <c r="E155" s="360"/>
      <c r="F155" s="361"/>
      <c r="G155" s="362"/>
      <c r="H155" s="363"/>
      <c r="L155" s="1"/>
    </row>
    <row r="156" spans="1:12" x14ac:dyDescent="0.5">
      <c r="A156" s="364"/>
      <c r="B156" s="357"/>
      <c r="C156" s="394" t="s">
        <v>477</v>
      </c>
      <c r="D156" s="367">
        <v>6000</v>
      </c>
      <c r="E156" s="360"/>
      <c r="F156" s="361"/>
      <c r="G156" s="362"/>
      <c r="H156" s="363"/>
      <c r="L156" s="1"/>
    </row>
    <row r="157" spans="1:12" x14ac:dyDescent="0.5">
      <c r="A157" s="364"/>
      <c r="B157" s="357"/>
      <c r="C157" s="394" t="s">
        <v>478</v>
      </c>
      <c r="D157" s="367">
        <v>8000</v>
      </c>
      <c r="E157" s="360"/>
      <c r="F157" s="361"/>
      <c r="G157" s="362"/>
      <c r="H157" s="363"/>
      <c r="L157" s="1"/>
    </row>
    <row r="158" spans="1:12" x14ac:dyDescent="0.5">
      <c r="A158" s="364"/>
      <c r="B158" s="357"/>
      <c r="C158" s="394" t="s">
        <v>479</v>
      </c>
      <c r="D158" s="367">
        <v>8000</v>
      </c>
      <c r="E158" s="360"/>
      <c r="F158" s="361"/>
      <c r="G158" s="362"/>
      <c r="H158" s="363"/>
      <c r="L158" s="1"/>
    </row>
    <row r="159" spans="1:12" x14ac:dyDescent="0.5">
      <c r="A159" s="364"/>
      <c r="B159" s="357"/>
      <c r="C159" s="394" t="s">
        <v>480</v>
      </c>
      <c r="D159" s="367">
        <v>6000</v>
      </c>
      <c r="E159" s="360"/>
      <c r="F159" s="361"/>
      <c r="G159" s="362"/>
      <c r="H159" s="363"/>
      <c r="L159" s="1"/>
    </row>
    <row r="160" spans="1:12" x14ac:dyDescent="0.5">
      <c r="A160" s="364"/>
      <c r="B160" s="357"/>
      <c r="C160" s="394" t="s">
        <v>481</v>
      </c>
      <c r="D160" s="367">
        <v>6000</v>
      </c>
      <c r="E160" s="360"/>
      <c r="F160" s="361"/>
      <c r="G160" s="362"/>
      <c r="H160" s="363"/>
      <c r="L160" s="1"/>
    </row>
    <row r="161" spans="1:12" x14ac:dyDescent="0.5">
      <c r="A161" s="364"/>
      <c r="B161" s="357"/>
      <c r="C161" s="394" t="s">
        <v>482</v>
      </c>
      <c r="D161" s="367">
        <v>6000</v>
      </c>
      <c r="E161" s="360"/>
      <c r="F161" s="361"/>
      <c r="G161" s="362"/>
      <c r="H161" s="363"/>
      <c r="L161" s="1"/>
    </row>
    <row r="162" spans="1:12" x14ac:dyDescent="0.5">
      <c r="A162" s="364"/>
      <c r="B162" s="357"/>
      <c r="C162" s="394" t="s">
        <v>483</v>
      </c>
      <c r="D162" s="367">
        <v>6000</v>
      </c>
      <c r="E162" s="360"/>
      <c r="F162" s="361"/>
      <c r="G162" s="362"/>
      <c r="H162" s="363"/>
      <c r="L162" s="1"/>
    </row>
    <row r="163" spans="1:12" x14ac:dyDescent="0.5">
      <c r="A163" s="364"/>
      <c r="B163" s="357"/>
      <c r="C163" s="394" t="s">
        <v>484</v>
      </c>
      <c r="D163" s="367">
        <v>8000</v>
      </c>
      <c r="E163" s="360"/>
      <c r="F163" s="361"/>
      <c r="G163" s="362"/>
      <c r="H163" s="363"/>
      <c r="L163" s="1"/>
    </row>
    <row r="164" spans="1:12" x14ac:dyDescent="0.5">
      <c r="A164" s="364"/>
      <c r="B164" s="357"/>
      <c r="C164" s="395" t="s">
        <v>485</v>
      </c>
      <c r="D164" s="367">
        <v>8000</v>
      </c>
      <c r="E164" s="360"/>
      <c r="F164" s="361"/>
      <c r="G164" s="362"/>
      <c r="H164" s="363"/>
      <c r="L164" s="1"/>
    </row>
    <row r="165" spans="1:12" x14ac:dyDescent="0.5">
      <c r="A165" s="364"/>
      <c r="B165" s="357"/>
      <c r="C165" s="395" t="s">
        <v>211</v>
      </c>
      <c r="D165" s="367">
        <v>6000</v>
      </c>
      <c r="E165" s="360"/>
      <c r="F165" s="361"/>
      <c r="G165" s="362"/>
      <c r="H165" s="363"/>
      <c r="L165" s="1"/>
    </row>
    <row r="166" spans="1:12" x14ac:dyDescent="0.5">
      <c r="A166" s="364"/>
      <c r="B166" s="357"/>
      <c r="C166" s="394" t="s">
        <v>486</v>
      </c>
      <c r="D166" s="367">
        <v>6000</v>
      </c>
      <c r="E166" s="360"/>
      <c r="F166" s="361"/>
      <c r="G166" s="362"/>
      <c r="H166" s="363"/>
      <c r="L166" s="1"/>
    </row>
    <row r="167" spans="1:12" x14ac:dyDescent="0.5">
      <c r="A167" s="364"/>
      <c r="B167" s="357"/>
      <c r="C167" s="394" t="s">
        <v>487</v>
      </c>
      <c r="D167" s="367">
        <v>8000</v>
      </c>
      <c r="E167" s="360"/>
      <c r="F167" s="361"/>
      <c r="G167" s="362"/>
      <c r="H167" s="363"/>
      <c r="L167" s="1"/>
    </row>
    <row r="168" spans="1:12" x14ac:dyDescent="0.5">
      <c r="A168" s="364"/>
      <c r="B168" s="357"/>
      <c r="C168" s="394" t="s">
        <v>488</v>
      </c>
      <c r="D168" s="367">
        <v>8000</v>
      </c>
      <c r="E168" s="360"/>
      <c r="F168" s="361"/>
      <c r="G168" s="362"/>
      <c r="H168" s="363"/>
      <c r="L168" s="1"/>
    </row>
    <row r="169" spans="1:12" x14ac:dyDescent="0.5">
      <c r="A169" s="364"/>
      <c r="B169" s="357"/>
      <c r="C169" s="394" t="s">
        <v>489</v>
      </c>
      <c r="D169" s="367">
        <v>6000</v>
      </c>
      <c r="E169" s="360"/>
      <c r="F169" s="361"/>
      <c r="G169" s="362"/>
      <c r="H169" s="363"/>
      <c r="L169" s="1"/>
    </row>
    <row r="170" spans="1:12" x14ac:dyDescent="0.5">
      <c r="A170" s="364"/>
      <c r="B170" s="357"/>
      <c r="C170" s="398" t="s">
        <v>490</v>
      </c>
      <c r="D170" s="367">
        <v>8000</v>
      </c>
      <c r="E170" s="360"/>
      <c r="F170" s="361"/>
      <c r="G170" s="362"/>
      <c r="H170" s="363"/>
      <c r="L170" s="1"/>
    </row>
    <row r="171" spans="1:12" x14ac:dyDescent="0.5">
      <c r="A171" s="364"/>
      <c r="B171" s="357"/>
      <c r="C171" s="394" t="s">
        <v>491</v>
      </c>
      <c r="D171" s="367">
        <v>14000</v>
      </c>
      <c r="E171" s="360"/>
      <c r="F171" s="361"/>
      <c r="G171" s="362"/>
      <c r="H171" s="363"/>
      <c r="L171" s="1"/>
    </row>
    <row r="172" spans="1:12" x14ac:dyDescent="0.5">
      <c r="A172" s="364"/>
      <c r="B172" s="357"/>
      <c r="C172" s="395" t="s">
        <v>492</v>
      </c>
      <c r="D172" s="367">
        <v>8000</v>
      </c>
      <c r="E172" s="360"/>
      <c r="F172" s="361"/>
      <c r="G172" s="362"/>
      <c r="H172" s="363"/>
      <c r="L172" s="1"/>
    </row>
    <row r="173" spans="1:12" x14ac:dyDescent="0.5">
      <c r="A173" s="364"/>
      <c r="B173" s="357"/>
      <c r="C173" s="394" t="s">
        <v>493</v>
      </c>
      <c r="D173" s="367">
        <v>8000</v>
      </c>
      <c r="E173" s="360"/>
      <c r="F173" s="361"/>
      <c r="G173" s="362"/>
      <c r="H173" s="363"/>
      <c r="L173" s="1"/>
    </row>
    <row r="174" spans="1:12" x14ac:dyDescent="0.5">
      <c r="A174" s="364"/>
      <c r="B174" s="357"/>
      <c r="C174" s="394" t="s">
        <v>494</v>
      </c>
      <c r="D174" s="367">
        <v>6000</v>
      </c>
      <c r="E174" s="360"/>
      <c r="F174" s="361"/>
      <c r="G174" s="362"/>
      <c r="H174" s="363"/>
      <c r="L174" s="1"/>
    </row>
    <row r="175" spans="1:12" x14ac:dyDescent="0.5">
      <c r="A175" s="364"/>
      <c r="B175" s="357"/>
      <c r="C175" s="394" t="s">
        <v>495</v>
      </c>
      <c r="D175" s="367">
        <v>6000</v>
      </c>
      <c r="E175" s="360"/>
      <c r="F175" s="361"/>
      <c r="G175" s="362"/>
      <c r="H175" s="363"/>
      <c r="L175" s="1"/>
    </row>
    <row r="176" spans="1:12" x14ac:dyDescent="0.5">
      <c r="A176" s="364"/>
      <c r="B176" s="357"/>
      <c r="C176" s="394" t="s">
        <v>496</v>
      </c>
      <c r="D176" s="367">
        <v>6000</v>
      </c>
      <c r="E176" s="360"/>
      <c r="F176" s="361"/>
      <c r="G176" s="362"/>
      <c r="H176" s="363"/>
      <c r="L176" s="1"/>
    </row>
    <row r="177" spans="1:12" x14ac:dyDescent="0.5">
      <c r="A177" s="364"/>
      <c r="B177" s="357"/>
      <c r="C177" s="394" t="s">
        <v>412</v>
      </c>
      <c r="D177" s="367">
        <v>6000</v>
      </c>
      <c r="E177" s="360"/>
      <c r="F177" s="361"/>
      <c r="G177" s="362"/>
      <c r="H177" s="363"/>
      <c r="L177" s="1"/>
    </row>
    <row r="178" spans="1:12" x14ac:dyDescent="0.5">
      <c r="A178" s="364"/>
      <c r="B178" s="357"/>
      <c r="C178" s="394" t="s">
        <v>497</v>
      </c>
      <c r="D178" s="367">
        <v>8000</v>
      </c>
      <c r="E178" s="360"/>
      <c r="F178" s="361"/>
      <c r="G178" s="362"/>
      <c r="H178" s="363"/>
      <c r="L178" s="1"/>
    </row>
    <row r="179" spans="1:12" x14ac:dyDescent="0.5">
      <c r="A179" s="364"/>
      <c r="B179" s="357"/>
      <c r="C179" s="394" t="s">
        <v>498</v>
      </c>
      <c r="D179" s="367">
        <v>8000</v>
      </c>
      <c r="E179" s="360"/>
      <c r="F179" s="361"/>
      <c r="G179" s="362"/>
      <c r="H179" s="363"/>
      <c r="L179" s="1"/>
    </row>
    <row r="180" spans="1:12" x14ac:dyDescent="0.5">
      <c r="A180" s="364"/>
      <c r="B180" s="357"/>
      <c r="C180" s="394" t="s">
        <v>499</v>
      </c>
      <c r="D180" s="367">
        <v>14000</v>
      </c>
      <c r="E180" s="360"/>
      <c r="F180" s="361"/>
      <c r="G180" s="362"/>
      <c r="H180" s="363"/>
      <c r="L180" s="1"/>
    </row>
    <row r="181" spans="1:12" x14ac:dyDescent="0.5">
      <c r="A181" s="364"/>
      <c r="B181" s="357"/>
      <c r="C181" s="394" t="s">
        <v>500</v>
      </c>
      <c r="D181" s="367">
        <v>20000</v>
      </c>
      <c r="E181" s="360"/>
      <c r="F181" s="361"/>
      <c r="G181" s="362"/>
      <c r="H181" s="363"/>
      <c r="L181" s="1"/>
    </row>
    <row r="182" spans="1:12" x14ac:dyDescent="0.5">
      <c r="A182" s="364"/>
      <c r="B182" s="357"/>
      <c r="C182" s="395" t="s">
        <v>501</v>
      </c>
      <c r="D182" s="367">
        <v>6000</v>
      </c>
      <c r="E182" s="360"/>
      <c r="F182" s="361"/>
      <c r="G182" s="362"/>
      <c r="H182" s="363"/>
      <c r="L182" s="1"/>
    </row>
    <row r="183" spans="1:12" x14ac:dyDescent="0.5">
      <c r="A183" s="364"/>
      <c r="B183" s="357"/>
      <c r="C183" s="395" t="s">
        <v>502</v>
      </c>
      <c r="D183" s="367">
        <v>6000</v>
      </c>
      <c r="E183" s="360"/>
      <c r="F183" s="361"/>
      <c r="G183" s="362"/>
      <c r="H183" s="363"/>
      <c r="L183" s="1"/>
    </row>
    <row r="184" spans="1:12" x14ac:dyDescent="0.5">
      <c r="A184" s="364"/>
      <c r="B184" s="357"/>
      <c r="C184" s="394" t="s">
        <v>208</v>
      </c>
      <c r="D184" s="367">
        <v>14000</v>
      </c>
      <c r="E184" s="360"/>
      <c r="F184" s="361"/>
      <c r="G184" s="362"/>
      <c r="H184" s="363"/>
      <c r="L184" s="1"/>
    </row>
    <row r="185" spans="1:12" x14ac:dyDescent="0.5">
      <c r="A185" s="364"/>
      <c r="B185" s="357"/>
      <c r="C185" s="395" t="s">
        <v>503</v>
      </c>
      <c r="D185" s="367">
        <v>6000</v>
      </c>
      <c r="E185" s="360"/>
      <c r="F185" s="361"/>
      <c r="G185" s="362"/>
      <c r="H185" s="363"/>
      <c r="L185" s="1"/>
    </row>
    <row r="186" spans="1:12" x14ac:dyDescent="0.5">
      <c r="A186" s="364"/>
      <c r="B186" s="357"/>
      <c r="C186" s="394" t="s">
        <v>504</v>
      </c>
      <c r="D186" s="367">
        <v>6000</v>
      </c>
      <c r="E186" s="360"/>
      <c r="F186" s="361"/>
      <c r="G186" s="362"/>
      <c r="H186" s="363"/>
      <c r="L186" s="1"/>
    </row>
    <row r="187" spans="1:12" x14ac:dyDescent="0.5">
      <c r="A187" s="364"/>
      <c r="B187" s="357"/>
      <c r="C187" s="394" t="s">
        <v>199</v>
      </c>
      <c r="D187" s="367">
        <v>8000</v>
      </c>
      <c r="E187" s="360"/>
      <c r="F187" s="361"/>
      <c r="G187" s="362"/>
      <c r="H187" s="363"/>
      <c r="L187" s="1"/>
    </row>
    <row r="188" spans="1:12" x14ac:dyDescent="0.5">
      <c r="A188" s="364"/>
      <c r="B188" s="357"/>
      <c r="C188" s="394" t="s">
        <v>405</v>
      </c>
      <c r="D188" s="367">
        <v>6000</v>
      </c>
      <c r="E188" s="360"/>
      <c r="F188" s="361"/>
      <c r="G188" s="362"/>
      <c r="H188" s="363"/>
      <c r="L188" s="1"/>
    </row>
    <row r="189" spans="1:12" x14ac:dyDescent="0.5">
      <c r="A189" s="364"/>
      <c r="B189" s="357"/>
      <c r="C189" s="394" t="s">
        <v>505</v>
      </c>
      <c r="D189" s="367">
        <v>6000</v>
      </c>
      <c r="E189" s="360"/>
      <c r="F189" s="361"/>
      <c r="G189" s="362"/>
      <c r="H189" s="363"/>
      <c r="L189" s="1"/>
    </row>
    <row r="190" spans="1:12" x14ac:dyDescent="0.5">
      <c r="A190" s="364"/>
      <c r="B190" s="357"/>
      <c r="C190" s="394" t="s">
        <v>506</v>
      </c>
      <c r="D190" s="367">
        <v>6000</v>
      </c>
      <c r="E190" s="360"/>
      <c r="F190" s="361"/>
      <c r="G190" s="362"/>
      <c r="H190" s="363"/>
      <c r="L190" s="1"/>
    </row>
    <row r="191" spans="1:12" x14ac:dyDescent="0.5">
      <c r="A191" s="364"/>
      <c r="B191" s="357"/>
      <c r="C191" s="395" t="s">
        <v>507</v>
      </c>
      <c r="D191" s="367">
        <v>6000</v>
      </c>
      <c r="E191" s="360"/>
      <c r="F191" s="361"/>
      <c r="G191" s="362"/>
      <c r="H191" s="363"/>
      <c r="L191" s="1"/>
    </row>
    <row r="192" spans="1:12" x14ac:dyDescent="0.5">
      <c r="A192" s="364"/>
      <c r="B192" s="357"/>
      <c r="C192" s="394" t="s">
        <v>508</v>
      </c>
      <c r="D192" s="367">
        <v>6000</v>
      </c>
      <c r="E192" s="360"/>
      <c r="F192" s="361"/>
      <c r="G192" s="362"/>
      <c r="H192" s="363"/>
      <c r="L192" s="1"/>
    </row>
    <row r="193" spans="1:12" x14ac:dyDescent="0.5">
      <c r="A193" s="364"/>
      <c r="B193" s="357"/>
      <c r="C193" s="394" t="s">
        <v>186</v>
      </c>
      <c r="D193" s="367">
        <v>8000</v>
      </c>
      <c r="E193" s="360"/>
      <c r="F193" s="361"/>
      <c r="G193" s="362"/>
      <c r="H193" s="363"/>
      <c r="L193" s="1"/>
    </row>
    <row r="194" spans="1:12" x14ac:dyDescent="0.5">
      <c r="A194" s="364"/>
      <c r="B194" s="357"/>
      <c r="C194" s="399" t="s">
        <v>509</v>
      </c>
      <c r="D194" s="367">
        <v>20000</v>
      </c>
      <c r="E194" s="360"/>
      <c r="F194" s="361"/>
      <c r="G194" s="362"/>
      <c r="H194" s="363"/>
      <c r="L194" s="1"/>
    </row>
    <row r="195" spans="1:12" x14ac:dyDescent="0.5">
      <c r="A195" s="364"/>
      <c r="B195" s="357"/>
      <c r="C195" s="394" t="s">
        <v>510</v>
      </c>
      <c r="D195" s="367">
        <v>6000</v>
      </c>
      <c r="E195" s="360"/>
      <c r="F195" s="361"/>
      <c r="G195" s="362"/>
      <c r="H195" s="363"/>
      <c r="L195" s="1"/>
    </row>
    <row r="196" spans="1:12" x14ac:dyDescent="0.5">
      <c r="A196" s="364"/>
      <c r="B196" s="357"/>
      <c r="C196" s="394" t="s">
        <v>511</v>
      </c>
      <c r="D196" s="367">
        <v>6000</v>
      </c>
      <c r="E196" s="360"/>
      <c r="F196" s="361"/>
      <c r="G196" s="362"/>
      <c r="H196" s="363"/>
      <c r="L196" s="1"/>
    </row>
    <row r="197" spans="1:12" x14ac:dyDescent="0.5">
      <c r="A197" s="364"/>
      <c r="B197" s="357"/>
      <c r="C197" s="394" t="s">
        <v>187</v>
      </c>
      <c r="D197" s="367">
        <v>6000</v>
      </c>
      <c r="E197" s="360"/>
      <c r="F197" s="361"/>
      <c r="G197" s="362"/>
      <c r="H197" s="363"/>
      <c r="L197" s="1"/>
    </row>
    <row r="198" spans="1:12" x14ac:dyDescent="0.5">
      <c r="A198" s="364"/>
      <c r="B198" s="357"/>
      <c r="C198" s="394" t="s">
        <v>198</v>
      </c>
      <c r="D198" s="367">
        <v>8000</v>
      </c>
      <c r="E198" s="360"/>
      <c r="F198" s="361"/>
      <c r="G198" s="362"/>
      <c r="H198" s="363"/>
      <c r="L198" s="1"/>
    </row>
    <row r="199" spans="1:12" x14ac:dyDescent="0.5">
      <c r="A199" s="364"/>
      <c r="B199" s="357"/>
      <c r="C199" s="397" t="s">
        <v>512</v>
      </c>
      <c r="D199" s="367">
        <v>6000</v>
      </c>
      <c r="E199" s="360"/>
      <c r="F199" s="361"/>
      <c r="G199" s="362"/>
      <c r="H199" s="363"/>
      <c r="L199" s="1"/>
    </row>
    <row r="200" spans="1:12" x14ac:dyDescent="0.5">
      <c r="A200" s="364"/>
      <c r="B200" s="357"/>
      <c r="C200" s="394" t="s">
        <v>513</v>
      </c>
      <c r="D200" s="367">
        <v>6000</v>
      </c>
      <c r="E200" s="360"/>
      <c r="F200" s="361"/>
      <c r="G200" s="362"/>
      <c r="H200" s="363"/>
      <c r="L200" s="1"/>
    </row>
    <row r="201" spans="1:12" x14ac:dyDescent="0.5">
      <c r="A201" s="364"/>
      <c r="B201" s="357"/>
      <c r="C201" s="394" t="s">
        <v>194</v>
      </c>
      <c r="D201" s="367">
        <v>8000</v>
      </c>
      <c r="E201" s="360"/>
      <c r="F201" s="361"/>
      <c r="G201" s="362"/>
      <c r="H201" s="363"/>
      <c r="L201" s="1"/>
    </row>
    <row r="202" spans="1:12" x14ac:dyDescent="0.5">
      <c r="A202" s="364"/>
      <c r="B202" s="357"/>
      <c r="C202" s="394" t="s">
        <v>213</v>
      </c>
      <c r="D202" s="367">
        <v>6000</v>
      </c>
      <c r="E202" s="360"/>
      <c r="F202" s="361"/>
      <c r="G202" s="362"/>
      <c r="H202" s="363"/>
      <c r="L202" s="1"/>
    </row>
    <row r="203" spans="1:12" x14ac:dyDescent="0.5">
      <c r="A203" s="364"/>
      <c r="B203" s="357"/>
      <c r="C203" s="394" t="s">
        <v>514</v>
      </c>
      <c r="D203" s="367">
        <v>6000</v>
      </c>
      <c r="E203" s="360"/>
      <c r="F203" s="361"/>
      <c r="G203" s="362"/>
      <c r="H203" s="363"/>
      <c r="L203" s="1"/>
    </row>
    <row r="204" spans="1:12" x14ac:dyDescent="0.5">
      <c r="A204" s="364"/>
      <c r="B204" s="357"/>
      <c r="C204" s="394" t="s">
        <v>515</v>
      </c>
      <c r="D204" s="367">
        <v>20000</v>
      </c>
      <c r="E204" s="360"/>
      <c r="F204" s="361"/>
      <c r="G204" s="362"/>
      <c r="H204" s="363"/>
      <c r="L204" s="1"/>
    </row>
    <row r="205" spans="1:12" x14ac:dyDescent="0.5">
      <c r="A205" s="364"/>
      <c r="B205" s="357"/>
      <c r="C205" s="394" t="s">
        <v>193</v>
      </c>
      <c r="D205" s="367">
        <v>8000</v>
      </c>
      <c r="E205" s="360"/>
      <c r="F205" s="361"/>
      <c r="G205" s="362"/>
      <c r="H205" s="363"/>
      <c r="L205" s="1"/>
    </row>
    <row r="206" spans="1:12" x14ac:dyDescent="0.5">
      <c r="A206" s="364"/>
      <c r="B206" s="357"/>
      <c r="C206" s="396" t="s">
        <v>207</v>
      </c>
      <c r="D206" s="367">
        <v>8000</v>
      </c>
      <c r="E206" s="360"/>
      <c r="F206" s="361"/>
      <c r="G206" s="362"/>
      <c r="H206" s="363"/>
      <c r="L206" s="1"/>
    </row>
    <row r="207" spans="1:12" x14ac:dyDescent="0.5">
      <c r="A207" s="364"/>
      <c r="B207" s="357"/>
      <c r="C207" s="396" t="s">
        <v>201</v>
      </c>
      <c r="D207" s="367">
        <v>8000</v>
      </c>
      <c r="E207" s="360"/>
      <c r="F207" s="361"/>
      <c r="G207" s="362"/>
      <c r="H207" s="363"/>
      <c r="L207" s="1"/>
    </row>
    <row r="208" spans="1:12" x14ac:dyDescent="0.5">
      <c r="A208" s="364"/>
      <c r="B208" s="357"/>
      <c r="C208" s="396" t="s">
        <v>516</v>
      </c>
      <c r="D208" s="367">
        <v>6000</v>
      </c>
      <c r="E208" s="360"/>
      <c r="F208" s="361"/>
      <c r="G208" s="362"/>
      <c r="H208" s="363"/>
      <c r="L208" s="1"/>
    </row>
    <row r="209" spans="1:16" x14ac:dyDescent="0.5">
      <c r="A209" s="364"/>
      <c r="B209" s="357"/>
      <c r="C209" s="394" t="s">
        <v>517</v>
      </c>
      <c r="D209" s="367">
        <v>6000</v>
      </c>
      <c r="E209" s="360"/>
      <c r="F209" s="361"/>
      <c r="G209" s="362"/>
      <c r="H209" s="363"/>
      <c r="L209" s="1"/>
    </row>
    <row r="210" spans="1:16" x14ac:dyDescent="0.5">
      <c r="A210" s="364"/>
      <c r="B210" s="357"/>
      <c r="C210" s="394" t="s">
        <v>518</v>
      </c>
      <c r="D210" s="367">
        <v>8000</v>
      </c>
      <c r="E210" s="360"/>
      <c r="F210" s="361"/>
      <c r="G210" s="362"/>
      <c r="H210" s="363"/>
      <c r="L210" s="1"/>
    </row>
    <row r="211" spans="1:16" x14ac:dyDescent="0.5">
      <c r="A211" s="364"/>
      <c r="B211" s="357"/>
      <c r="C211" s="394" t="s">
        <v>519</v>
      </c>
      <c r="D211" s="367">
        <v>6000</v>
      </c>
      <c r="E211" s="360"/>
      <c r="F211" s="361"/>
      <c r="G211" s="362"/>
      <c r="H211" s="363"/>
      <c r="L211" s="1"/>
    </row>
    <row r="212" spans="1:16" x14ac:dyDescent="0.5">
      <c r="A212" s="364"/>
      <c r="B212" s="357"/>
      <c r="C212" s="394" t="s">
        <v>520</v>
      </c>
      <c r="D212" s="367">
        <v>6000</v>
      </c>
      <c r="E212" s="360"/>
      <c r="F212" s="361"/>
      <c r="G212" s="362"/>
      <c r="H212" s="363"/>
      <c r="L212" s="1"/>
    </row>
    <row r="213" spans="1:16" x14ac:dyDescent="0.5">
      <c r="A213" s="364"/>
      <c r="B213" s="357"/>
      <c r="C213" s="394" t="s">
        <v>219</v>
      </c>
      <c r="D213" s="367">
        <v>6000</v>
      </c>
      <c r="E213" s="360"/>
      <c r="F213" s="361"/>
      <c r="G213" s="362"/>
      <c r="H213" s="363"/>
      <c r="L213" s="1"/>
    </row>
    <row r="214" spans="1:16" x14ac:dyDescent="0.5">
      <c r="A214" s="364"/>
      <c r="B214" s="357"/>
      <c r="C214" s="395" t="s">
        <v>521</v>
      </c>
      <c r="D214" s="367">
        <v>6000</v>
      </c>
      <c r="E214" s="360"/>
      <c r="F214" s="361"/>
      <c r="G214" s="362"/>
      <c r="H214" s="363"/>
      <c r="L214" s="1"/>
    </row>
    <row r="215" spans="1:16" x14ac:dyDescent="0.5">
      <c r="A215" s="364"/>
      <c r="B215" s="357"/>
      <c r="C215" s="395" t="s">
        <v>522</v>
      </c>
      <c r="D215" s="367">
        <v>8000</v>
      </c>
      <c r="E215" s="360"/>
      <c r="F215" s="361"/>
      <c r="G215" s="362"/>
      <c r="H215" s="363"/>
      <c r="L215" s="1"/>
    </row>
    <row r="216" spans="1:16" x14ac:dyDescent="0.5">
      <c r="A216" s="364"/>
      <c r="B216" s="357"/>
      <c r="C216" s="394" t="s">
        <v>523</v>
      </c>
      <c r="D216" s="367">
        <v>8000</v>
      </c>
      <c r="E216" s="360"/>
      <c r="F216" s="361"/>
      <c r="G216" s="362"/>
      <c r="H216" s="363"/>
      <c r="L216" s="1"/>
    </row>
    <row r="217" spans="1:16" x14ac:dyDescent="0.5">
      <c r="A217" s="364"/>
      <c r="B217" s="357"/>
      <c r="C217" s="400"/>
      <c r="D217" s="367"/>
      <c r="E217" s="360"/>
      <c r="F217" s="361"/>
      <c r="G217" s="362"/>
      <c r="H217" s="363"/>
      <c r="L217" s="1"/>
    </row>
    <row r="218" spans="1:16" x14ac:dyDescent="0.5">
      <c r="A218" s="351"/>
      <c r="B218" s="352"/>
      <c r="C218" s="353"/>
      <c r="D218" s="282"/>
      <c r="E218" s="42"/>
      <c r="F218" s="42"/>
      <c r="G218" s="354"/>
      <c r="H218" s="355"/>
      <c r="N218" s="9"/>
    </row>
    <row r="219" spans="1:16" ht="22.5" thickBot="1" x14ac:dyDescent="0.55000000000000004">
      <c r="A219" s="340"/>
      <c r="B219" s="341"/>
      <c r="C219" s="255" t="s">
        <v>6</v>
      </c>
      <c r="D219" s="186">
        <f>SUM(D7:D218)</f>
        <v>4344000</v>
      </c>
      <c r="E219" s="342">
        <f>SUM(E7:E218)</f>
        <v>1264511.8999999999</v>
      </c>
      <c r="F219" s="342">
        <f>SUM(F7:F218)</f>
        <v>0</v>
      </c>
      <c r="G219" s="391">
        <f>D219-E219-F219</f>
        <v>3079488.1</v>
      </c>
      <c r="H219" s="344"/>
      <c r="N219" s="9"/>
    </row>
    <row r="220" spans="1:16" ht="22.5" thickTop="1" x14ac:dyDescent="0.5">
      <c r="I220" s="63"/>
      <c r="L220" s="216"/>
      <c r="M220" s="216"/>
      <c r="N220" s="216"/>
      <c r="O220" s="3"/>
      <c r="P220" s="345"/>
    </row>
    <row r="221" spans="1:16" x14ac:dyDescent="0.5">
      <c r="G221" s="9"/>
      <c r="I221" s="9"/>
      <c r="L221" s="216"/>
      <c r="M221" s="216"/>
      <c r="N221" s="216"/>
      <c r="O221" s="3"/>
    </row>
    <row r="222" spans="1:16" x14ac:dyDescent="0.5">
      <c r="G222" s="9"/>
      <c r="I222" s="9"/>
      <c r="L222" s="216"/>
      <c r="M222" s="216"/>
      <c r="N222" s="83"/>
      <c r="O222" s="3"/>
    </row>
    <row r="223" spans="1:16" x14ac:dyDescent="0.5">
      <c r="G223" s="9"/>
      <c r="I223" s="9"/>
      <c r="L223" s="346"/>
      <c r="M223" s="216"/>
      <c r="N223" s="3"/>
      <c r="O223" s="3"/>
    </row>
    <row r="224" spans="1:16" x14ac:dyDescent="0.5">
      <c r="G224" s="63"/>
      <c r="L224" s="298"/>
      <c r="M224" s="298"/>
      <c r="N224" s="9"/>
    </row>
    <row r="225" spans="4:14" x14ac:dyDescent="0.5">
      <c r="G225" s="63"/>
      <c r="N225" s="63"/>
    </row>
    <row r="226" spans="4:14" x14ac:dyDescent="0.5">
      <c r="E226" s="9"/>
    </row>
    <row r="228" spans="4:14" x14ac:dyDescent="0.5">
      <c r="N228" s="63"/>
    </row>
    <row r="229" spans="4:14" x14ac:dyDescent="0.5">
      <c r="N229" s="9"/>
    </row>
    <row r="230" spans="4:14" x14ac:dyDescent="0.5">
      <c r="N230" s="9"/>
    </row>
    <row r="231" spans="4:14" x14ac:dyDescent="0.5">
      <c r="N231" s="63"/>
    </row>
    <row r="232" spans="4:14" x14ac:dyDescent="0.5">
      <c r="D232" s="9"/>
      <c r="E232" s="347"/>
      <c r="F232" s="347"/>
      <c r="N232" s="347"/>
    </row>
    <row r="233" spans="4:14" x14ac:dyDescent="0.5">
      <c r="D233" s="9"/>
      <c r="E233" s="347"/>
      <c r="F233" s="347"/>
      <c r="L233" s="9">
        <f>M228-L232</f>
        <v>0</v>
      </c>
      <c r="N233" s="347"/>
    </row>
    <row r="234" spans="4:14" x14ac:dyDescent="0.5">
      <c r="D234" s="9"/>
      <c r="E234" s="347"/>
      <c r="F234" s="347"/>
      <c r="N234" s="347"/>
    </row>
    <row r="235" spans="4:14" x14ac:dyDescent="0.5">
      <c r="D235" s="9"/>
      <c r="E235" s="347"/>
      <c r="F235" s="347"/>
      <c r="N235" s="347"/>
    </row>
    <row r="237" spans="4:14" ht="22.5" thickBot="1" x14ac:dyDescent="0.55000000000000004">
      <c r="D237" s="83"/>
      <c r="M237" s="299"/>
    </row>
    <row r="238" spans="4:14" ht="22.5" thickTop="1" x14ac:dyDescent="0.5"/>
  </sheetData>
  <mergeCells count="2">
    <mergeCell ref="A1:G1"/>
    <mergeCell ref="A2:H2"/>
  </mergeCells>
  <pageMargins left="0.41" right="0.15" top="0.14000000000000001" bottom="0.14000000000000001" header="0.22" footer="0.1400000000000000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zoomScaleNormal="100" workbookViewId="0">
      <selection activeCell="C20" sqref="C20"/>
    </sheetView>
  </sheetViews>
  <sheetFormatPr defaultRowHeight="19.5" x14ac:dyDescent="0.45"/>
  <cols>
    <col min="1" max="1" width="7.85546875" style="104" customWidth="1"/>
    <col min="2" max="2" width="10.42578125" style="104" customWidth="1"/>
    <col min="3" max="3" width="25" style="104" customWidth="1"/>
    <col min="4" max="4" width="12.28515625" style="104" customWidth="1"/>
    <col min="5" max="5" width="12.140625" style="104" customWidth="1"/>
    <col min="6" max="6" width="5.42578125" style="104" customWidth="1"/>
    <col min="7" max="7" width="12.140625" style="104" customWidth="1"/>
    <col min="8" max="8" width="9.140625" style="104" customWidth="1"/>
    <col min="9" max="10" width="9.140625" style="104"/>
    <col min="11" max="11" width="12.85546875" style="104" customWidth="1"/>
    <col min="12" max="16384" width="9.140625" style="104"/>
  </cols>
  <sheetData>
    <row r="1" spans="1:12" x14ac:dyDescent="0.45">
      <c r="A1" s="470" t="s">
        <v>161</v>
      </c>
      <c r="B1" s="470"/>
      <c r="C1" s="470"/>
      <c r="D1" s="470"/>
      <c r="E1" s="470"/>
      <c r="F1" s="470"/>
      <c r="G1" s="470"/>
      <c r="H1" s="103"/>
    </row>
    <row r="2" spans="1:12" x14ac:dyDescent="0.45">
      <c r="A2" s="470" t="s">
        <v>753</v>
      </c>
      <c r="B2" s="470"/>
      <c r="C2" s="470"/>
      <c r="D2" s="470"/>
      <c r="E2" s="470"/>
      <c r="F2" s="470"/>
      <c r="G2" s="470"/>
      <c r="H2" s="470"/>
    </row>
    <row r="3" spans="1:12" x14ac:dyDescent="0.45">
      <c r="A3" s="103" t="s">
        <v>64</v>
      </c>
      <c r="B3" s="103"/>
      <c r="C3" s="103"/>
      <c r="D3" s="103"/>
      <c r="E3" s="103"/>
      <c r="F3" s="103"/>
      <c r="G3" s="103"/>
      <c r="H3" s="197"/>
    </row>
    <row r="4" spans="1:12" x14ac:dyDescent="0.45">
      <c r="A4" s="180" t="s">
        <v>22</v>
      </c>
      <c r="B4" s="180" t="s">
        <v>12</v>
      </c>
      <c r="C4" s="177" t="s">
        <v>4</v>
      </c>
      <c r="D4" s="108" t="s">
        <v>21</v>
      </c>
      <c r="E4" s="108" t="s">
        <v>1</v>
      </c>
      <c r="F4" s="108" t="s">
        <v>30</v>
      </c>
      <c r="G4" s="109" t="s">
        <v>2</v>
      </c>
      <c r="H4" s="107" t="s">
        <v>3</v>
      </c>
    </row>
    <row r="5" spans="1:12" x14ac:dyDescent="0.45">
      <c r="A5" s="110"/>
      <c r="B5" s="110"/>
      <c r="C5" s="111"/>
      <c r="D5" s="112" t="s">
        <v>0</v>
      </c>
      <c r="E5" s="112"/>
      <c r="F5" s="112"/>
      <c r="G5" s="113"/>
      <c r="H5" s="182"/>
    </row>
    <row r="6" spans="1:12" x14ac:dyDescent="0.45">
      <c r="A6" s="115"/>
      <c r="B6" s="116"/>
      <c r="C6" s="252" t="s">
        <v>105</v>
      </c>
      <c r="D6" s="117"/>
      <c r="E6" s="117"/>
      <c r="F6" s="117"/>
      <c r="G6" s="118"/>
      <c r="H6" s="120"/>
    </row>
    <row r="7" spans="1:12" x14ac:dyDescent="0.45">
      <c r="A7" s="115" t="s">
        <v>106</v>
      </c>
      <c r="B7" s="116" t="s">
        <v>107</v>
      </c>
      <c r="C7" s="178" t="s">
        <v>82</v>
      </c>
      <c r="D7" s="119">
        <v>3502320</v>
      </c>
      <c r="E7" s="119"/>
      <c r="F7" s="119"/>
      <c r="G7" s="118">
        <f>D7</f>
        <v>3502320</v>
      </c>
      <c r="H7" s="120"/>
      <c r="J7" s="192"/>
      <c r="K7" s="193"/>
      <c r="L7" s="163"/>
    </row>
    <row r="8" spans="1:12" x14ac:dyDescent="0.45">
      <c r="A8" s="158">
        <v>22957</v>
      </c>
      <c r="B8" s="116" t="s">
        <v>112</v>
      </c>
      <c r="C8" s="62" t="s">
        <v>111</v>
      </c>
      <c r="D8" s="117"/>
      <c r="E8" s="159">
        <v>3502320</v>
      </c>
      <c r="F8" s="117"/>
      <c r="G8" s="261">
        <f>G7-E8</f>
        <v>0</v>
      </c>
      <c r="H8" s="120"/>
      <c r="J8" s="163"/>
      <c r="K8" s="163"/>
      <c r="L8" s="163"/>
    </row>
    <row r="9" spans="1:12" x14ac:dyDescent="0.45">
      <c r="A9" s="115"/>
      <c r="B9" s="116"/>
      <c r="C9" s="178" t="s">
        <v>108</v>
      </c>
      <c r="D9" s="119">
        <v>5240390</v>
      </c>
      <c r="E9" s="119"/>
      <c r="F9" s="119"/>
      <c r="G9" s="118">
        <f>D9</f>
        <v>5240390</v>
      </c>
      <c r="H9" s="120"/>
    </row>
    <row r="10" spans="1:12" x14ac:dyDescent="0.45">
      <c r="A10" s="194"/>
      <c r="B10" s="116" t="s">
        <v>109</v>
      </c>
      <c r="C10" s="62" t="s">
        <v>111</v>
      </c>
      <c r="D10" s="117"/>
      <c r="E10" s="159">
        <v>5240390</v>
      </c>
      <c r="F10" s="117"/>
      <c r="G10" s="261">
        <f>G9-E10</f>
        <v>0</v>
      </c>
      <c r="H10" s="120"/>
    </row>
    <row r="11" spans="1:12" x14ac:dyDescent="0.45">
      <c r="A11" s="115"/>
      <c r="B11" s="116"/>
      <c r="C11" s="178" t="s">
        <v>83</v>
      </c>
      <c r="D11" s="119">
        <v>22870950</v>
      </c>
      <c r="E11" s="119"/>
      <c r="F11" s="119"/>
      <c r="G11" s="118">
        <f>D11</f>
        <v>22870950</v>
      </c>
      <c r="H11" s="120"/>
    </row>
    <row r="12" spans="1:12" x14ac:dyDescent="0.45">
      <c r="A12" s="115"/>
      <c r="B12" s="116" t="s">
        <v>110</v>
      </c>
      <c r="C12" s="62" t="s">
        <v>111</v>
      </c>
      <c r="D12" s="117"/>
      <c r="E12" s="159">
        <v>22870950</v>
      </c>
      <c r="F12" s="117"/>
      <c r="G12" s="261">
        <f>G11-E12</f>
        <v>0</v>
      </c>
      <c r="H12" s="120"/>
    </row>
    <row r="13" spans="1:12" x14ac:dyDescent="0.45">
      <c r="A13" s="115"/>
      <c r="B13" s="116"/>
      <c r="C13" s="62"/>
      <c r="D13" s="119"/>
      <c r="E13" s="161"/>
      <c r="F13" s="119"/>
      <c r="G13" s="261"/>
      <c r="H13" s="120"/>
    </row>
    <row r="14" spans="1:12" x14ac:dyDescent="0.45">
      <c r="A14" s="115"/>
      <c r="B14" s="116"/>
      <c r="C14" s="252" t="s">
        <v>531</v>
      </c>
      <c r="D14" s="117"/>
      <c r="E14" s="117"/>
      <c r="F14" s="117"/>
      <c r="G14" s="118"/>
      <c r="H14" s="120"/>
    </row>
    <row r="15" spans="1:12" x14ac:dyDescent="0.45">
      <c r="A15" s="115"/>
      <c r="B15" s="116" t="s">
        <v>532</v>
      </c>
      <c r="C15" s="178" t="s">
        <v>82</v>
      </c>
      <c r="D15" s="119">
        <v>1443470</v>
      </c>
      <c r="E15" s="119"/>
      <c r="F15" s="119"/>
      <c r="G15" s="118">
        <f>D15</f>
        <v>1443470</v>
      </c>
      <c r="H15" s="120"/>
    </row>
    <row r="16" spans="1:12" x14ac:dyDescent="0.45">
      <c r="A16" s="115"/>
      <c r="B16" s="116" t="s">
        <v>112</v>
      </c>
      <c r="C16" s="62" t="s">
        <v>111</v>
      </c>
      <c r="D16" s="117"/>
      <c r="E16" s="159">
        <v>1443470</v>
      </c>
      <c r="F16" s="117"/>
      <c r="G16" s="261">
        <f>G15-E16</f>
        <v>0</v>
      </c>
      <c r="H16" s="120"/>
    </row>
    <row r="17" spans="1:8" x14ac:dyDescent="0.45">
      <c r="A17" s="115"/>
      <c r="B17" s="116"/>
      <c r="C17" s="178" t="s">
        <v>108</v>
      </c>
      <c r="D17" s="119">
        <v>2145505</v>
      </c>
      <c r="E17" s="119"/>
      <c r="F17" s="119"/>
      <c r="G17" s="118">
        <f>D17</f>
        <v>2145505</v>
      </c>
      <c r="H17" s="120"/>
    </row>
    <row r="18" spans="1:8" x14ac:dyDescent="0.45">
      <c r="A18" s="115"/>
      <c r="B18" s="116" t="s">
        <v>109</v>
      </c>
      <c r="C18" s="62" t="s">
        <v>111</v>
      </c>
      <c r="D18" s="117"/>
      <c r="E18" s="159">
        <v>2145505</v>
      </c>
      <c r="F18" s="117"/>
      <c r="G18" s="261">
        <f>G17-E18</f>
        <v>0</v>
      </c>
      <c r="H18" s="120"/>
    </row>
    <row r="19" spans="1:8" x14ac:dyDescent="0.45">
      <c r="A19" s="115"/>
      <c r="B19" s="116"/>
      <c r="C19" s="178" t="s">
        <v>83</v>
      </c>
      <c r="D19" s="119">
        <v>9342150</v>
      </c>
      <c r="E19" s="119"/>
      <c r="F19" s="119"/>
      <c r="G19" s="118">
        <f>D19</f>
        <v>9342150</v>
      </c>
      <c r="H19" s="120"/>
    </row>
    <row r="20" spans="1:8" x14ac:dyDescent="0.45">
      <c r="A20" s="115"/>
      <c r="B20" s="116" t="s">
        <v>110</v>
      </c>
      <c r="C20" s="62" t="s">
        <v>111</v>
      </c>
      <c r="D20" s="117"/>
      <c r="E20" s="159">
        <v>9342150</v>
      </c>
      <c r="F20" s="117"/>
      <c r="G20" s="261">
        <f>G19-E20</f>
        <v>0</v>
      </c>
      <c r="H20" s="174"/>
    </row>
    <row r="21" spans="1:8" x14ac:dyDescent="0.45">
      <c r="A21" s="115"/>
      <c r="B21" s="123"/>
      <c r="C21" s="102"/>
      <c r="D21" s="166"/>
      <c r="E21" s="401"/>
      <c r="F21" s="166"/>
      <c r="G21" s="402"/>
      <c r="H21" s="174"/>
    </row>
    <row r="22" spans="1:8" x14ac:dyDescent="0.45">
      <c r="A22" s="115" t="s">
        <v>696</v>
      </c>
      <c r="B22" s="123" t="s">
        <v>697</v>
      </c>
      <c r="C22" s="102" t="s">
        <v>695</v>
      </c>
      <c r="D22" s="166">
        <v>4116</v>
      </c>
      <c r="E22" s="401"/>
      <c r="F22" s="166"/>
      <c r="G22" s="402">
        <v>4116</v>
      </c>
      <c r="H22" s="174"/>
    </row>
    <row r="23" spans="1:8" ht="21.75" x14ac:dyDescent="0.5">
      <c r="A23" s="115"/>
      <c r="B23" s="123"/>
      <c r="C23" s="102" t="s">
        <v>747</v>
      </c>
      <c r="D23" s="166"/>
      <c r="E23" s="401">
        <v>4116</v>
      </c>
      <c r="F23" s="166"/>
      <c r="G23" s="439">
        <f>G22-E23</f>
        <v>0</v>
      </c>
      <c r="H23" s="174"/>
    </row>
    <row r="24" spans="1:8" x14ac:dyDescent="0.45">
      <c r="A24" s="115"/>
      <c r="B24" s="123"/>
      <c r="C24" s="102"/>
      <c r="D24" s="166"/>
      <c r="E24" s="401"/>
      <c r="F24" s="166"/>
      <c r="G24" s="402"/>
      <c r="H24" s="174"/>
    </row>
    <row r="25" spans="1:8" x14ac:dyDescent="0.45">
      <c r="A25" s="115" t="s">
        <v>748</v>
      </c>
      <c r="B25" s="123" t="s">
        <v>749</v>
      </c>
      <c r="C25" s="252" t="s">
        <v>750</v>
      </c>
      <c r="D25" s="166">
        <v>7220000</v>
      </c>
      <c r="E25" s="401"/>
      <c r="F25" s="166"/>
      <c r="G25" s="402">
        <v>7220000</v>
      </c>
      <c r="H25" s="174"/>
    </row>
    <row r="26" spans="1:8" x14ac:dyDescent="0.45">
      <c r="A26" s="115" t="s">
        <v>752</v>
      </c>
      <c r="B26" s="123" t="s">
        <v>751</v>
      </c>
      <c r="C26" s="62" t="s">
        <v>111</v>
      </c>
      <c r="D26" s="166"/>
      <c r="E26" s="401">
        <v>7220000</v>
      </c>
      <c r="F26" s="166"/>
      <c r="G26" s="402">
        <v>0</v>
      </c>
      <c r="H26" s="174"/>
    </row>
    <row r="27" spans="1:8" x14ac:dyDescent="0.45">
      <c r="A27" s="115"/>
      <c r="B27" s="123"/>
      <c r="C27" s="102"/>
      <c r="D27" s="166"/>
      <c r="E27" s="401"/>
      <c r="F27" s="166"/>
      <c r="G27" s="402"/>
      <c r="H27" s="174"/>
    </row>
    <row r="28" spans="1:8" x14ac:dyDescent="0.45">
      <c r="A28" s="115"/>
      <c r="B28" s="123"/>
      <c r="C28" s="102"/>
      <c r="D28" s="166"/>
      <c r="E28" s="401"/>
      <c r="F28" s="166"/>
      <c r="G28" s="402"/>
      <c r="H28" s="174"/>
    </row>
    <row r="29" spans="1:8" x14ac:dyDescent="0.45">
      <c r="A29" s="115"/>
      <c r="B29" s="123"/>
      <c r="C29" s="102"/>
      <c r="D29" s="166"/>
      <c r="E29" s="401"/>
      <c r="F29" s="166"/>
      <c r="G29" s="402"/>
      <c r="H29" s="174"/>
    </row>
    <row r="30" spans="1:8" ht="22.5" thickBot="1" x14ac:dyDescent="0.55000000000000004">
      <c r="A30" s="132"/>
      <c r="B30" s="168"/>
      <c r="C30" s="255" t="s">
        <v>34</v>
      </c>
      <c r="D30" s="191">
        <f>SUM(D7:D27)</f>
        <v>51768901</v>
      </c>
      <c r="E30" s="191">
        <f>SUM(E7:E27)</f>
        <v>51768901</v>
      </c>
      <c r="F30" s="191">
        <f>SUM(F18:F20)</f>
        <v>0</v>
      </c>
      <c r="G30" s="185">
        <f>D30-E30</f>
        <v>0</v>
      </c>
      <c r="H30" s="120"/>
    </row>
    <row r="31" spans="1:8" ht="20.25" thickTop="1" x14ac:dyDescent="0.45"/>
    <row r="35" spans="4:4" x14ac:dyDescent="0.45">
      <c r="D35" s="195"/>
    </row>
  </sheetData>
  <mergeCells count="2">
    <mergeCell ref="A1:G1"/>
    <mergeCell ref="A2:H2"/>
  </mergeCells>
  <pageMargins left="0.52" right="0.21" top="0.34" bottom="0.48" header="0.28000000000000003" footer="0.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D11" sqref="D11"/>
    </sheetView>
  </sheetViews>
  <sheetFormatPr defaultRowHeight="23.25" x14ac:dyDescent="0.5"/>
  <cols>
    <col min="1" max="1" width="11.5703125" style="31" customWidth="1"/>
    <col min="2" max="2" width="31.28515625" style="31" customWidth="1"/>
    <col min="3" max="3" width="15.42578125" style="31" customWidth="1"/>
    <col min="4" max="4" width="10" style="31" customWidth="1"/>
    <col min="5" max="5" width="13.85546875" style="31" customWidth="1"/>
    <col min="6" max="6" width="18.7109375" style="31" customWidth="1"/>
    <col min="7" max="8" width="9.140625" style="31"/>
    <col min="9" max="9" width="11.85546875" style="12" customWidth="1"/>
    <col min="10" max="10" width="10.28515625" style="31" customWidth="1"/>
    <col min="11" max="16384" width="9.140625" style="31"/>
  </cols>
  <sheetData>
    <row r="1" spans="1:10" ht="29.25" customHeight="1" x14ac:dyDescent="0.5">
      <c r="A1" s="262" t="s">
        <v>14</v>
      </c>
      <c r="B1" s="262" t="s">
        <v>15</v>
      </c>
      <c r="C1" s="262" t="s">
        <v>16</v>
      </c>
      <c r="D1" s="262" t="s">
        <v>17</v>
      </c>
      <c r="E1" s="262" t="s">
        <v>18</v>
      </c>
      <c r="F1" s="262" t="s">
        <v>19</v>
      </c>
    </row>
    <row r="2" spans="1:10" x14ac:dyDescent="0.5">
      <c r="A2" s="263"/>
      <c r="B2" s="263"/>
      <c r="C2" s="263"/>
      <c r="D2" s="263"/>
      <c r="E2" s="263"/>
      <c r="F2" s="263"/>
    </row>
    <row r="3" spans="1:10" x14ac:dyDescent="0.5">
      <c r="A3" s="264"/>
      <c r="B3" s="265"/>
      <c r="C3" s="265"/>
      <c r="D3" s="265"/>
      <c r="E3" s="265"/>
      <c r="F3" s="265"/>
      <c r="J3" s="12"/>
    </row>
    <row r="4" spans="1:10" x14ac:dyDescent="0.5">
      <c r="A4" s="264"/>
      <c r="B4" s="265"/>
      <c r="C4" s="265"/>
      <c r="D4" s="265"/>
      <c r="E4" s="265"/>
      <c r="F4" s="265"/>
      <c r="J4" s="12"/>
    </row>
    <row r="5" spans="1:10" x14ac:dyDescent="0.5">
      <c r="A5" s="264"/>
      <c r="B5" s="265"/>
      <c r="C5" s="265"/>
      <c r="D5" s="265"/>
      <c r="E5" s="265"/>
      <c r="F5" s="265"/>
      <c r="J5" s="12"/>
    </row>
    <row r="6" spans="1:10" x14ac:dyDescent="0.5">
      <c r="A6" s="264"/>
      <c r="B6" s="265"/>
      <c r="C6" s="265"/>
      <c r="D6" s="265"/>
      <c r="E6" s="265"/>
      <c r="F6" s="265"/>
      <c r="J6" s="12"/>
    </row>
    <row r="7" spans="1:10" x14ac:dyDescent="0.5">
      <c r="A7" s="264"/>
      <c r="B7" s="265"/>
      <c r="C7" s="265"/>
      <c r="D7" s="265"/>
      <c r="E7" s="265"/>
      <c r="F7" s="265"/>
      <c r="J7" s="12"/>
    </row>
    <row r="8" spans="1:10" x14ac:dyDescent="0.5">
      <c r="A8" s="264"/>
      <c r="B8" s="265"/>
      <c r="C8" s="265"/>
      <c r="D8" s="265"/>
      <c r="E8" s="265"/>
      <c r="F8" s="265"/>
      <c r="J8" s="12"/>
    </row>
    <row r="9" spans="1:10" x14ac:dyDescent="0.5">
      <c r="A9" s="264"/>
      <c r="B9" s="265"/>
      <c r="C9" s="265"/>
      <c r="D9" s="265"/>
      <c r="E9" s="265"/>
      <c r="F9" s="265"/>
      <c r="J9" s="12"/>
    </row>
    <row r="10" spans="1:10" x14ac:dyDescent="0.5">
      <c r="A10" s="264"/>
      <c r="B10" s="265"/>
      <c r="C10" s="265"/>
      <c r="D10" s="265"/>
      <c r="E10" s="265"/>
      <c r="F10" s="265"/>
      <c r="J10" s="12"/>
    </row>
    <row r="11" spans="1:10" x14ac:dyDescent="0.5">
      <c r="A11" s="264"/>
      <c r="B11" s="265"/>
      <c r="C11" s="265"/>
      <c r="D11" s="265"/>
      <c r="E11" s="265"/>
      <c r="F11" s="265"/>
      <c r="J11" s="12"/>
    </row>
    <row r="12" spans="1:10" x14ac:dyDescent="0.5">
      <c r="A12" s="264"/>
      <c r="B12" s="265"/>
      <c r="C12" s="265"/>
      <c r="D12" s="265"/>
      <c r="E12" s="265"/>
      <c r="F12" s="265"/>
    </row>
    <row r="13" spans="1:10" x14ac:dyDescent="0.5">
      <c r="A13" s="264"/>
      <c r="B13" s="265"/>
      <c r="C13" s="265"/>
      <c r="D13" s="265"/>
      <c r="E13" s="265"/>
      <c r="F13" s="265"/>
    </row>
    <row r="14" spans="1:10" x14ac:dyDescent="0.5">
      <c r="A14" s="264"/>
      <c r="B14" s="265"/>
      <c r="C14" s="265"/>
      <c r="D14" s="265"/>
      <c r="E14" s="265"/>
      <c r="F14" s="265"/>
    </row>
    <row r="15" spans="1:10" x14ac:dyDescent="0.5">
      <c r="A15" s="264"/>
      <c r="B15" s="265"/>
      <c r="C15" s="265"/>
      <c r="D15" s="265"/>
      <c r="E15" s="265"/>
      <c r="F15" s="265"/>
    </row>
    <row r="16" spans="1:10" x14ac:dyDescent="0.5">
      <c r="A16" s="264"/>
      <c r="B16" s="265"/>
      <c r="C16" s="265"/>
      <c r="D16" s="265"/>
      <c r="E16" s="265"/>
      <c r="F16" s="265"/>
    </row>
    <row r="17" spans="1:6" x14ac:dyDescent="0.5">
      <c r="A17" s="264"/>
      <c r="B17" s="265"/>
      <c r="C17" s="265"/>
      <c r="D17" s="265"/>
      <c r="E17" s="265"/>
      <c r="F17" s="265"/>
    </row>
    <row r="18" spans="1:6" x14ac:dyDescent="0.5">
      <c r="A18" s="264"/>
      <c r="B18" s="265"/>
      <c r="C18" s="265"/>
      <c r="D18" s="265"/>
      <c r="E18" s="265"/>
      <c r="F18" s="265"/>
    </row>
    <row r="19" spans="1:6" x14ac:dyDescent="0.5">
      <c r="A19" s="264"/>
      <c r="B19" s="265"/>
      <c r="C19" s="265"/>
      <c r="D19" s="265"/>
      <c r="E19" s="265"/>
      <c r="F19" s="265"/>
    </row>
    <row r="20" spans="1:6" x14ac:dyDescent="0.5">
      <c r="A20" s="264"/>
      <c r="B20" s="265"/>
      <c r="C20" s="265"/>
      <c r="D20" s="265"/>
      <c r="E20" s="265"/>
      <c r="F20" s="265"/>
    </row>
    <row r="21" spans="1:6" x14ac:dyDescent="0.5">
      <c r="A21" s="264"/>
      <c r="B21" s="265"/>
      <c r="C21" s="265"/>
      <c r="D21" s="265"/>
      <c r="E21" s="265"/>
      <c r="F21" s="265"/>
    </row>
    <row r="22" spans="1:6" x14ac:dyDescent="0.5">
      <c r="A22" s="264"/>
      <c r="B22" s="265"/>
      <c r="C22" s="265"/>
      <c r="D22" s="265"/>
      <c r="E22" s="265"/>
      <c r="F22" s="265"/>
    </row>
    <row r="23" spans="1:6" x14ac:dyDescent="0.5">
      <c r="A23" s="264"/>
      <c r="B23" s="265"/>
      <c r="C23" s="265"/>
      <c r="D23" s="265"/>
      <c r="E23" s="265"/>
      <c r="F23" s="265"/>
    </row>
    <row r="24" spans="1:6" x14ac:dyDescent="0.5">
      <c r="A24" s="264"/>
      <c r="B24" s="265"/>
      <c r="C24" s="265"/>
      <c r="D24" s="265"/>
      <c r="E24" s="265"/>
      <c r="F24" s="265"/>
    </row>
    <row r="25" spans="1:6" x14ac:dyDescent="0.5">
      <c r="A25" s="264"/>
      <c r="B25" s="265"/>
      <c r="C25" s="265"/>
      <c r="D25" s="265"/>
      <c r="E25" s="265"/>
      <c r="F25" s="265"/>
    </row>
    <row r="26" spans="1:6" x14ac:dyDescent="0.5">
      <c r="A26" s="264"/>
      <c r="B26" s="265"/>
      <c r="C26" s="265"/>
      <c r="D26" s="265"/>
      <c r="E26" s="265"/>
      <c r="F26" s="265"/>
    </row>
    <row r="27" spans="1:6" x14ac:dyDescent="0.5">
      <c r="A27" s="264"/>
      <c r="B27" s="265"/>
      <c r="C27" s="265"/>
      <c r="D27" s="265"/>
      <c r="E27" s="265"/>
      <c r="F27" s="265"/>
    </row>
    <row r="28" spans="1:6" x14ac:dyDescent="0.5">
      <c r="A28" s="264"/>
      <c r="B28" s="265"/>
      <c r="C28" s="265"/>
      <c r="D28" s="265"/>
      <c r="E28" s="265"/>
      <c r="F28" s="265"/>
    </row>
    <row r="29" spans="1:6" x14ac:dyDescent="0.5">
      <c r="A29" s="264"/>
      <c r="B29" s="265"/>
      <c r="C29" s="265"/>
      <c r="D29" s="265"/>
      <c r="E29" s="265"/>
      <c r="F29" s="265"/>
    </row>
    <row r="30" spans="1:6" x14ac:dyDescent="0.5">
      <c r="A30" s="264"/>
      <c r="B30" s="265"/>
      <c r="C30" s="265"/>
      <c r="D30" s="265"/>
      <c r="E30" s="265"/>
      <c r="F30" s="265"/>
    </row>
    <row r="31" spans="1:6" x14ac:dyDescent="0.5">
      <c r="A31" s="264"/>
      <c r="B31" s="265"/>
      <c r="C31" s="265"/>
      <c r="D31" s="265"/>
      <c r="E31" s="265"/>
      <c r="F31" s="265"/>
    </row>
    <row r="32" spans="1:6" x14ac:dyDescent="0.5">
      <c r="A32" s="264"/>
      <c r="B32" s="265"/>
      <c r="C32" s="265"/>
      <c r="D32" s="265"/>
      <c r="E32" s="265"/>
      <c r="F32" s="265"/>
    </row>
    <row r="33" spans="1:6" x14ac:dyDescent="0.5">
      <c r="A33" s="264"/>
      <c r="B33" s="265"/>
      <c r="C33" s="265"/>
      <c r="D33" s="265"/>
      <c r="E33" s="265"/>
      <c r="F33" s="265"/>
    </row>
    <row r="34" spans="1:6" x14ac:dyDescent="0.5">
      <c r="A34" s="264"/>
      <c r="B34" s="265"/>
      <c r="C34" s="265"/>
      <c r="D34" s="265"/>
      <c r="E34" s="265"/>
      <c r="F34" s="265"/>
    </row>
    <row r="35" spans="1:6" x14ac:dyDescent="0.5">
      <c r="A35" s="264"/>
      <c r="B35" s="265"/>
      <c r="C35" s="265"/>
      <c r="D35" s="265"/>
      <c r="E35" s="265"/>
      <c r="F35" s="265"/>
    </row>
    <row r="36" spans="1:6" x14ac:dyDescent="0.5">
      <c r="A36" s="264"/>
      <c r="B36" s="265"/>
      <c r="C36" s="265"/>
      <c r="D36" s="265"/>
      <c r="E36" s="265"/>
      <c r="F36" s="265"/>
    </row>
    <row r="37" spans="1:6" x14ac:dyDescent="0.5">
      <c r="A37" s="264"/>
      <c r="B37" s="265"/>
      <c r="C37" s="265"/>
      <c r="D37" s="265"/>
      <c r="E37" s="265"/>
      <c r="F37" s="265"/>
    </row>
    <row r="38" spans="1:6" x14ac:dyDescent="0.5">
      <c r="A38" s="266"/>
      <c r="B38" s="266"/>
      <c r="C38" s="266"/>
      <c r="D38" s="266"/>
      <c r="E38" s="266"/>
      <c r="F38" s="266"/>
    </row>
    <row r="44" spans="1:6" x14ac:dyDescent="0.5">
      <c r="B44" s="267"/>
    </row>
    <row r="45" spans="1:6" x14ac:dyDescent="0.5">
      <c r="A45" s="9"/>
      <c r="B45" s="1"/>
      <c r="C45" s="50"/>
    </row>
    <row r="46" spans="1:6" x14ac:dyDescent="0.5">
      <c r="A46" s="9"/>
      <c r="B46" s="1"/>
      <c r="C46" s="27"/>
    </row>
    <row r="47" spans="1:6" x14ac:dyDescent="0.5">
      <c r="A47" s="9"/>
      <c r="B47" s="1"/>
      <c r="C47" s="50"/>
    </row>
    <row r="48" spans="1:6" x14ac:dyDescent="0.5">
      <c r="A48" s="1"/>
      <c r="B48" s="1"/>
    </row>
  </sheetData>
  <phoneticPr fontId="5" type="noConversion"/>
  <pageMargins left="0.25" right="0.25" top="0.43" bottom="0.25" header="0.19" footer="0.19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E12" sqref="E12"/>
    </sheetView>
  </sheetViews>
  <sheetFormatPr defaultRowHeight="21" x14ac:dyDescent="0.45"/>
  <cols>
    <col min="1" max="1" width="6.7109375" style="31" customWidth="1"/>
    <col min="2" max="2" width="14.28515625" style="31" customWidth="1"/>
    <col min="3" max="3" width="13.5703125" style="31" customWidth="1"/>
    <col min="4" max="6" width="12.7109375" style="31" customWidth="1"/>
    <col min="7" max="7" width="12.28515625" style="31" customWidth="1"/>
    <col min="8" max="10" width="12.85546875" style="31" customWidth="1"/>
    <col min="11" max="11" width="13.28515625" style="31" customWidth="1"/>
    <col min="12" max="12" width="13.85546875" style="31" customWidth="1"/>
    <col min="13" max="13" width="11.7109375" style="31" customWidth="1"/>
    <col min="14" max="14" width="10.42578125" style="31" customWidth="1"/>
    <col min="15" max="15" width="10.28515625" style="31" customWidth="1"/>
    <col min="16" max="16" width="11.7109375" style="31" customWidth="1"/>
    <col min="17" max="17" width="10.5703125" style="31" customWidth="1"/>
    <col min="18" max="16384" width="9.140625" style="31"/>
  </cols>
  <sheetData>
    <row r="1" spans="1:17" s="1" customFormat="1" ht="21.75" x14ac:dyDescent="0.5">
      <c r="B1" s="369" t="s">
        <v>346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7" s="1" customFormat="1" ht="18.75" customHeight="1" x14ac:dyDescent="0.5">
      <c r="B2" s="1" t="s">
        <v>348</v>
      </c>
      <c r="F2" s="1" t="s">
        <v>347</v>
      </c>
    </row>
    <row r="3" spans="1:17" s="1" customFormat="1" ht="20.25" customHeight="1" x14ac:dyDescent="0.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 t="s">
        <v>357</v>
      </c>
    </row>
    <row r="4" spans="1:17" s="1" customFormat="1" ht="29.25" customHeight="1" x14ac:dyDescent="0.5">
      <c r="A4" s="4" t="s">
        <v>8</v>
      </c>
      <c r="B4" s="259" t="s">
        <v>334</v>
      </c>
      <c r="C4" s="4" t="s">
        <v>335</v>
      </c>
      <c r="D4" s="4" t="s">
        <v>336</v>
      </c>
      <c r="E4" s="4" t="s">
        <v>349</v>
      </c>
      <c r="F4" s="4" t="s">
        <v>340</v>
      </c>
      <c r="G4" s="4" t="s">
        <v>337</v>
      </c>
      <c r="H4" s="4" t="s">
        <v>338</v>
      </c>
      <c r="I4" s="4" t="s">
        <v>339</v>
      </c>
      <c r="J4" s="4" t="s">
        <v>350</v>
      </c>
      <c r="K4" s="4" t="s">
        <v>341</v>
      </c>
      <c r="L4" s="4" t="s">
        <v>342</v>
      </c>
      <c r="M4" s="4" t="s">
        <v>343</v>
      </c>
      <c r="N4" s="4" t="s">
        <v>344</v>
      </c>
      <c r="O4" s="4" t="s">
        <v>345</v>
      </c>
      <c r="P4" s="4"/>
    </row>
    <row r="5" spans="1:17" s="1" customFormat="1" ht="21.75" x14ac:dyDescent="0.5">
      <c r="A5" s="370">
        <v>22920</v>
      </c>
      <c r="B5" s="119">
        <v>4856</v>
      </c>
      <c r="C5" s="5"/>
      <c r="D5" s="5"/>
      <c r="E5" s="5"/>
      <c r="F5" s="5"/>
      <c r="G5" s="5"/>
      <c r="H5" s="5"/>
      <c r="I5" s="49"/>
      <c r="J5" s="49"/>
      <c r="K5" s="49"/>
      <c r="L5" s="119">
        <v>76160.800000000003</v>
      </c>
      <c r="M5" s="49"/>
      <c r="N5" s="49"/>
      <c r="O5" s="119">
        <v>659.12</v>
      </c>
      <c r="P5" s="119">
        <f>SUM(B5:O5)</f>
        <v>81675.92</v>
      </c>
      <c r="Q5" s="1" t="s">
        <v>356</v>
      </c>
    </row>
    <row r="6" spans="1:17" s="1" customFormat="1" ht="21.75" x14ac:dyDescent="0.5">
      <c r="A6" s="46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17" s="1" customFormat="1" ht="21.75" x14ac:dyDescent="0.5">
      <c r="A7" s="376" t="s">
        <v>354</v>
      </c>
      <c r="B7" s="374">
        <f>SUM(B5:B6)</f>
        <v>4856</v>
      </c>
      <c r="C7" s="374">
        <f t="shared" ref="C7:P7" si="0">SUM(C5:C6)</f>
        <v>0</v>
      </c>
      <c r="D7" s="374">
        <f t="shared" si="0"/>
        <v>0</v>
      </c>
      <c r="E7" s="374">
        <f t="shared" si="0"/>
        <v>0</v>
      </c>
      <c r="F7" s="374">
        <f t="shared" si="0"/>
        <v>0</v>
      </c>
      <c r="G7" s="374">
        <f t="shared" si="0"/>
        <v>0</v>
      </c>
      <c r="H7" s="374">
        <f t="shared" si="0"/>
        <v>0</v>
      </c>
      <c r="I7" s="374">
        <f t="shared" si="0"/>
        <v>0</v>
      </c>
      <c r="J7" s="374">
        <f t="shared" si="0"/>
        <v>0</v>
      </c>
      <c r="K7" s="374">
        <f t="shared" si="0"/>
        <v>0</v>
      </c>
      <c r="L7" s="374">
        <f t="shared" si="0"/>
        <v>76160.800000000003</v>
      </c>
      <c r="M7" s="374">
        <f t="shared" si="0"/>
        <v>0</v>
      </c>
      <c r="N7" s="374">
        <f t="shared" si="0"/>
        <v>0</v>
      </c>
      <c r="O7" s="374">
        <f t="shared" si="0"/>
        <v>659.12</v>
      </c>
      <c r="P7" s="374">
        <f t="shared" si="0"/>
        <v>81675.92</v>
      </c>
    </row>
    <row r="8" spans="1:17" s="1" customFormat="1" ht="21.75" x14ac:dyDescent="0.5">
      <c r="A8" s="373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17" s="1" customFormat="1" ht="21.75" x14ac:dyDescent="0.5">
      <c r="A9" s="46" t="s">
        <v>351</v>
      </c>
      <c r="B9" s="375">
        <v>8800</v>
      </c>
      <c r="C9" s="47">
        <v>350</v>
      </c>
      <c r="D9" s="47">
        <v>3954.72</v>
      </c>
      <c r="E9" s="47"/>
      <c r="F9" s="47"/>
      <c r="G9" s="47">
        <v>26280</v>
      </c>
      <c r="H9" s="47"/>
      <c r="I9" s="47">
        <v>2129</v>
      </c>
      <c r="J9" s="47"/>
      <c r="K9" s="47"/>
      <c r="L9" s="47"/>
      <c r="M9" s="47">
        <v>4859.3</v>
      </c>
      <c r="N9" s="47">
        <v>4958</v>
      </c>
      <c r="O9" s="47">
        <v>1710.93</v>
      </c>
      <c r="P9" s="119">
        <f>SUM(B9:O9)</f>
        <v>53041.950000000004</v>
      </c>
      <c r="Q9" s="1" t="s">
        <v>352</v>
      </c>
    </row>
    <row r="10" spans="1:17" s="1" customFormat="1" ht="21.75" x14ac:dyDescent="0.5">
      <c r="A10" s="46"/>
      <c r="B10" s="47">
        <v>8260</v>
      </c>
      <c r="C10" s="47">
        <v>1985</v>
      </c>
      <c r="D10" s="47"/>
      <c r="E10" s="47"/>
      <c r="F10" s="47"/>
      <c r="G10" s="47">
        <v>500</v>
      </c>
      <c r="H10" s="47"/>
      <c r="I10" s="47"/>
      <c r="J10" s="47"/>
      <c r="K10" s="47"/>
      <c r="L10" s="47"/>
      <c r="M10" s="47"/>
      <c r="N10" s="47"/>
      <c r="O10" s="47">
        <v>1710.93</v>
      </c>
      <c r="P10" s="119">
        <f t="shared" ref="P10:P17" si="1">SUM(B10:O10)</f>
        <v>12455.93</v>
      </c>
      <c r="Q10" s="1" t="s">
        <v>353</v>
      </c>
    </row>
    <row r="11" spans="1:17" s="1" customFormat="1" ht="21.75" x14ac:dyDescent="0.5">
      <c r="A11" s="46"/>
      <c r="B11" s="47">
        <v>3760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9">
        <f t="shared" si="1"/>
        <v>3760</v>
      </c>
    </row>
    <row r="12" spans="1:17" s="1" customFormat="1" ht="21.75" x14ac:dyDescent="0.5">
      <c r="A12" s="46"/>
      <c r="B12" s="47">
        <v>5960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119">
        <f t="shared" si="1"/>
        <v>5960</v>
      </c>
    </row>
    <row r="13" spans="1:17" s="1" customFormat="1" ht="21.75" x14ac:dyDescent="0.5">
      <c r="A13" s="46"/>
      <c r="B13" s="47">
        <v>1784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19">
        <f t="shared" si="1"/>
        <v>1784</v>
      </c>
    </row>
    <row r="14" spans="1:17" s="1" customFormat="1" ht="21.75" x14ac:dyDescent="0.5">
      <c r="A14" s="46"/>
      <c r="B14" s="47">
        <v>340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119">
        <f t="shared" si="1"/>
        <v>340</v>
      </c>
    </row>
    <row r="15" spans="1:17" s="1" customFormat="1" ht="21.75" x14ac:dyDescent="0.5">
      <c r="A15" s="46"/>
      <c r="B15" s="47">
        <v>3720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119">
        <f t="shared" si="1"/>
        <v>3720</v>
      </c>
    </row>
    <row r="16" spans="1:17" s="1" customFormat="1" ht="21.75" x14ac:dyDescent="0.5">
      <c r="A16" s="46"/>
      <c r="B16" s="47">
        <v>3140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19">
        <f t="shared" si="1"/>
        <v>3140</v>
      </c>
    </row>
    <row r="17" spans="1:17" s="1" customFormat="1" ht="21.75" x14ac:dyDescent="0.5">
      <c r="A17" s="46"/>
      <c r="B17" s="371">
        <v>8260</v>
      </c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119">
        <f t="shared" si="1"/>
        <v>8260</v>
      </c>
    </row>
    <row r="18" spans="1:17" s="1" customFormat="1" ht="21.75" x14ac:dyDescent="0.5">
      <c r="A18" s="376" t="s">
        <v>355</v>
      </c>
      <c r="B18" s="40">
        <f>SUM(B9:B17)</f>
        <v>44024</v>
      </c>
      <c r="C18" s="40">
        <f t="shared" ref="C18:L18" si="2">SUM(C9:C17)</f>
        <v>2335</v>
      </c>
      <c r="D18" s="40">
        <f t="shared" si="2"/>
        <v>3954.72</v>
      </c>
      <c r="E18" s="40">
        <f t="shared" si="2"/>
        <v>0</v>
      </c>
      <c r="F18" s="40">
        <f t="shared" si="2"/>
        <v>0</v>
      </c>
      <c r="G18" s="40">
        <f t="shared" si="2"/>
        <v>26780</v>
      </c>
      <c r="H18" s="40">
        <f t="shared" si="2"/>
        <v>0</v>
      </c>
      <c r="I18" s="40">
        <f t="shared" si="2"/>
        <v>2129</v>
      </c>
      <c r="J18" s="40">
        <f t="shared" si="2"/>
        <v>0</v>
      </c>
      <c r="K18" s="40">
        <f t="shared" si="2"/>
        <v>0</v>
      </c>
      <c r="L18" s="40">
        <f t="shared" si="2"/>
        <v>0</v>
      </c>
      <c r="M18" s="40">
        <f t="shared" ref="M18" si="3">SUM(M9:M17)</f>
        <v>4859.3</v>
      </c>
      <c r="N18" s="40">
        <f t="shared" ref="N18" si="4">SUM(N9:N17)</f>
        <v>4958</v>
      </c>
      <c r="O18" s="40">
        <f t="shared" ref="O18:P18" si="5">SUM(O9:O17)</f>
        <v>3421.86</v>
      </c>
      <c r="P18" s="40">
        <f t="shared" si="5"/>
        <v>92461.88</v>
      </c>
      <c r="Q18" s="188">
        <f>P7+P18</f>
        <v>174137.8</v>
      </c>
    </row>
    <row r="19" spans="1:17" s="1" customFormat="1" ht="21.75" x14ac:dyDescent="0.5">
      <c r="A19" s="373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</row>
    <row r="20" spans="1:17" s="1" customFormat="1" ht="21.75" x14ac:dyDescent="0.5">
      <c r="A20" s="373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</row>
    <row r="21" spans="1:17" s="1" customFormat="1" ht="21.75" x14ac:dyDescent="0.5">
      <c r="A21" s="373"/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</row>
    <row r="22" spans="1:17" s="1" customFormat="1" ht="21.75" x14ac:dyDescent="0.5">
      <c r="A22" s="373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</row>
    <row r="23" spans="1:17" s="1" customFormat="1" ht="21.75" x14ac:dyDescent="0.5">
      <c r="A23" s="373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</row>
    <row r="24" spans="1:17" s="1" customFormat="1" ht="21.75" x14ac:dyDescent="0.5">
      <c r="A24" s="373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</row>
    <row r="25" spans="1:17" s="1" customFormat="1" ht="21.75" x14ac:dyDescent="0.5">
      <c r="A25" s="373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</row>
    <row r="26" spans="1:17" s="1" customFormat="1" ht="21.75" x14ac:dyDescent="0.5">
      <c r="A26" s="373"/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</row>
    <row r="27" spans="1:17" s="1" customFormat="1" ht="21.75" x14ac:dyDescent="0.5">
      <c r="A27" s="373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</row>
    <row r="28" spans="1:17" s="1" customFormat="1" ht="21.75" x14ac:dyDescent="0.5">
      <c r="A28" s="373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</row>
    <row r="29" spans="1:17" s="1" customFormat="1" ht="21.75" x14ac:dyDescent="0.5">
      <c r="A29" s="373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</row>
    <row r="30" spans="1:17" s="1" customFormat="1" ht="21.75" x14ac:dyDescent="0.5">
      <c r="A30" s="373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</row>
    <row r="31" spans="1:17" s="1" customFormat="1" ht="21.75" x14ac:dyDescent="0.5">
      <c r="A31" s="373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</row>
    <row r="32" spans="1:17" s="1" customFormat="1" ht="21.75" x14ac:dyDescent="0.5">
      <c r="A32" s="373"/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</row>
    <row r="33" spans="1:16" s="1" customFormat="1" ht="21.75" x14ac:dyDescent="0.5">
      <c r="A33" s="373"/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</row>
    <row r="34" spans="1:16" s="1" customFormat="1" ht="21.75" x14ac:dyDescent="0.5">
      <c r="A34" s="373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</row>
    <row r="35" spans="1:16" s="1" customFormat="1" ht="21.75" x14ac:dyDescent="0.5">
      <c r="A35" s="373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</row>
    <row r="36" spans="1:16" s="1" customFormat="1" ht="21.75" x14ac:dyDescent="0.5">
      <c r="A36" s="373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</row>
    <row r="37" spans="1:16" s="1" customFormat="1" ht="21.75" x14ac:dyDescent="0.5">
      <c r="A37" s="373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</row>
    <row r="38" spans="1:16" s="1" customFormat="1" ht="21.75" x14ac:dyDescent="0.5">
      <c r="A38" s="373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</row>
    <row r="39" spans="1:16" s="1" customFormat="1" ht="21.75" x14ac:dyDescent="0.5">
      <c r="A39" s="373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</row>
    <row r="40" spans="1:16" s="1" customFormat="1" ht="21.75" x14ac:dyDescent="0.5">
      <c r="A40" s="373"/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</row>
    <row r="41" spans="1:16" s="1" customFormat="1" ht="21.75" x14ac:dyDescent="0.5">
      <c r="A41" s="373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</row>
    <row r="42" spans="1:16" s="1" customFormat="1" ht="21.75" x14ac:dyDescent="0.5">
      <c r="A42" s="373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</row>
    <row r="43" spans="1:16" s="1" customFormat="1" ht="21.75" x14ac:dyDescent="0.5">
      <c r="A43" s="373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</row>
    <row r="44" spans="1:16" s="1" customFormat="1" ht="21.75" x14ac:dyDescent="0.5">
      <c r="A44" s="373"/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</row>
    <row r="45" spans="1:16" s="1" customFormat="1" ht="21.75" x14ac:dyDescent="0.5">
      <c r="A45" s="373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</row>
    <row r="46" spans="1:16" s="1" customFormat="1" ht="21.75" x14ac:dyDescent="0.5">
      <c r="A46" s="373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</row>
    <row r="47" spans="1:16" s="1" customFormat="1" ht="21.75" x14ac:dyDescent="0.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372"/>
    </row>
    <row r="48" spans="1:16" s="1" customFormat="1" ht="21.75" x14ac:dyDescent="0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0" s="1" customFormat="1" ht="21.75" x14ac:dyDescent="0.5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pageMargins left="0.14000000000000001" right="0.14000000000000001" top="0.32" bottom="0.24" header="0.17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7" workbookViewId="0">
      <selection activeCell="J6" sqref="J6:J7"/>
    </sheetView>
  </sheetViews>
  <sheetFormatPr defaultRowHeight="24" x14ac:dyDescent="0.55000000000000004"/>
  <cols>
    <col min="1" max="1" width="9" style="104" customWidth="1"/>
    <col min="2" max="2" width="8.85546875" style="104" customWidth="1"/>
    <col min="3" max="3" width="26.85546875" style="104" customWidth="1"/>
    <col min="4" max="4" width="12.42578125" style="104" bestFit="1" customWidth="1"/>
    <col min="5" max="5" width="11.5703125" style="104" customWidth="1"/>
    <col min="6" max="6" width="10" style="292" bestFit="1" customWidth="1"/>
    <col min="7" max="7" width="11.28515625" style="104" customWidth="1"/>
    <col min="8" max="8" width="9.140625" style="104"/>
    <col min="9" max="9" width="12.28515625" style="157" customWidth="1"/>
    <col min="10" max="10" width="20.140625" style="9" customWidth="1"/>
    <col min="11" max="11" width="13.28515625" style="306" customWidth="1"/>
    <col min="12" max="13" width="9.140625" style="104"/>
    <col min="14" max="14" width="20.140625" style="306" customWidth="1"/>
    <col min="15" max="15" width="16.140625" style="104" customWidth="1"/>
    <col min="16" max="16384" width="9.140625" style="104"/>
  </cols>
  <sheetData>
    <row r="1" spans="1:9" ht="24.75" thickBot="1" x14ac:dyDescent="0.6">
      <c r="A1" s="103"/>
      <c r="B1" s="103"/>
      <c r="C1" s="251" t="s">
        <v>98</v>
      </c>
      <c r="D1" s="103"/>
      <c r="E1" s="103"/>
      <c r="F1" s="300"/>
      <c r="G1" s="321" t="s">
        <v>38</v>
      </c>
      <c r="H1" s="103"/>
      <c r="I1" s="304"/>
    </row>
    <row r="2" spans="1:9" x14ac:dyDescent="0.55000000000000004">
      <c r="A2" s="103"/>
      <c r="B2" s="103" t="s">
        <v>989</v>
      </c>
      <c r="C2" s="103"/>
      <c r="D2" s="103"/>
      <c r="E2" s="103"/>
      <c r="F2" s="300"/>
      <c r="G2" s="103"/>
      <c r="H2" s="105" t="s">
        <v>65</v>
      </c>
    </row>
    <row r="3" spans="1:9" x14ac:dyDescent="0.55000000000000004">
      <c r="A3" s="103" t="s">
        <v>20</v>
      </c>
      <c r="B3" s="103"/>
      <c r="C3" s="103"/>
      <c r="D3" s="103"/>
      <c r="E3" s="103"/>
      <c r="F3" s="300"/>
      <c r="G3" s="103" t="s">
        <v>66</v>
      </c>
      <c r="H3" s="103" t="s">
        <v>67</v>
      </c>
    </row>
    <row r="4" spans="1:9" x14ac:dyDescent="0.55000000000000004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302" t="s">
        <v>32</v>
      </c>
      <c r="G4" s="109" t="s">
        <v>2</v>
      </c>
      <c r="H4" s="107" t="s">
        <v>3</v>
      </c>
    </row>
    <row r="5" spans="1:9" x14ac:dyDescent="0.55000000000000004">
      <c r="A5" s="110"/>
      <c r="B5" s="110"/>
      <c r="C5" s="111"/>
      <c r="D5" s="112" t="s">
        <v>0</v>
      </c>
      <c r="E5" s="112"/>
      <c r="F5" s="303" t="s">
        <v>31</v>
      </c>
      <c r="G5" s="113"/>
      <c r="H5" s="114" t="s">
        <v>23</v>
      </c>
    </row>
    <row r="6" spans="1:9" x14ac:dyDescent="0.55000000000000004">
      <c r="A6" s="115" t="s">
        <v>99</v>
      </c>
      <c r="B6" s="116" t="s">
        <v>71</v>
      </c>
      <c r="C6" s="97" t="s">
        <v>100</v>
      </c>
      <c r="D6" s="98"/>
      <c r="E6" s="117"/>
      <c r="F6" s="160"/>
      <c r="G6" s="118"/>
      <c r="H6" s="247"/>
    </row>
    <row r="7" spans="1:9" x14ac:dyDescent="0.55000000000000004">
      <c r="A7" s="115"/>
      <c r="B7" s="116"/>
      <c r="C7" s="100" t="s">
        <v>101</v>
      </c>
      <c r="D7" s="119">
        <v>700000</v>
      </c>
      <c r="E7" s="119"/>
      <c r="F7" s="269"/>
      <c r="G7" s="118">
        <f>D7</f>
        <v>700000</v>
      </c>
      <c r="H7" s="120"/>
    </row>
    <row r="8" spans="1:9" x14ac:dyDescent="0.55000000000000004">
      <c r="A8" s="115" t="s">
        <v>106</v>
      </c>
      <c r="B8" s="116" t="s">
        <v>134</v>
      </c>
      <c r="C8" s="62" t="s">
        <v>135</v>
      </c>
      <c r="D8" s="119"/>
      <c r="E8" s="119">
        <v>4856</v>
      </c>
      <c r="F8" s="269"/>
      <c r="G8" s="118">
        <f>G7-E8</f>
        <v>695144</v>
      </c>
      <c r="H8" s="120"/>
    </row>
    <row r="9" spans="1:9" x14ac:dyDescent="0.55000000000000004">
      <c r="A9" s="115"/>
      <c r="B9" s="116" t="s">
        <v>136</v>
      </c>
      <c r="C9" s="62" t="s">
        <v>137</v>
      </c>
      <c r="D9" s="119"/>
      <c r="E9" s="119">
        <v>76160.800000000003</v>
      </c>
      <c r="F9" s="269"/>
      <c r="G9" s="118">
        <f>G8-E9</f>
        <v>618983.19999999995</v>
      </c>
      <c r="H9" s="120"/>
    </row>
    <row r="10" spans="1:9" x14ac:dyDescent="0.55000000000000004">
      <c r="A10" s="115"/>
      <c r="B10" s="116" t="s">
        <v>138</v>
      </c>
      <c r="C10" s="62" t="s">
        <v>155</v>
      </c>
      <c r="D10" s="119"/>
      <c r="E10" s="119">
        <v>659.12</v>
      </c>
      <c r="F10" s="269"/>
      <c r="G10" s="118">
        <f>G9-E10</f>
        <v>618324.07999999996</v>
      </c>
      <c r="H10" s="120"/>
    </row>
    <row r="11" spans="1:9" x14ac:dyDescent="0.55000000000000004">
      <c r="A11" s="115" t="s">
        <v>244</v>
      </c>
      <c r="B11" s="116" t="s">
        <v>245</v>
      </c>
      <c r="C11" s="62" t="s">
        <v>246</v>
      </c>
      <c r="D11" s="119"/>
      <c r="E11" s="119">
        <v>8800</v>
      </c>
      <c r="F11" s="269"/>
      <c r="G11" s="118">
        <f>G10-E11</f>
        <v>609524.07999999996</v>
      </c>
      <c r="H11" s="120"/>
    </row>
    <row r="12" spans="1:9" x14ac:dyDescent="0.55000000000000004">
      <c r="A12" s="115"/>
      <c r="B12" s="116" t="s">
        <v>248</v>
      </c>
      <c r="C12" s="62" t="s">
        <v>247</v>
      </c>
      <c r="D12" s="119"/>
      <c r="E12" s="119">
        <v>8260</v>
      </c>
      <c r="F12" s="269"/>
      <c r="G12" s="118">
        <f t="shared" ref="G12:G81" si="0">G11-E12</f>
        <v>601264.07999999996</v>
      </c>
      <c r="H12" s="120"/>
    </row>
    <row r="13" spans="1:9" x14ac:dyDescent="0.55000000000000004">
      <c r="A13" s="115" t="s">
        <v>249</v>
      </c>
      <c r="B13" s="123" t="s">
        <v>250</v>
      </c>
      <c r="C13" s="62" t="s">
        <v>251</v>
      </c>
      <c r="D13" s="119"/>
      <c r="E13" s="119">
        <v>1710.93</v>
      </c>
      <c r="F13" s="269"/>
      <c r="G13" s="118">
        <f t="shared" si="0"/>
        <v>599553.14999999991</v>
      </c>
      <c r="H13" s="122"/>
    </row>
    <row r="14" spans="1:9" x14ac:dyDescent="0.55000000000000004">
      <c r="A14" s="115" t="s">
        <v>249</v>
      </c>
      <c r="B14" s="123" t="s">
        <v>254</v>
      </c>
      <c r="C14" s="62" t="s">
        <v>252</v>
      </c>
      <c r="D14" s="119"/>
      <c r="E14" s="119">
        <v>26280</v>
      </c>
      <c r="F14" s="269"/>
      <c r="G14" s="118">
        <f t="shared" si="0"/>
        <v>573273.14999999991</v>
      </c>
      <c r="H14" s="122"/>
    </row>
    <row r="15" spans="1:9" x14ac:dyDescent="0.55000000000000004">
      <c r="A15" s="121"/>
      <c r="B15" s="123" t="s">
        <v>255</v>
      </c>
      <c r="C15" s="62" t="s">
        <v>247</v>
      </c>
      <c r="D15" s="119"/>
      <c r="E15" s="119">
        <v>3760</v>
      </c>
      <c r="F15" s="269"/>
      <c r="G15" s="118">
        <f t="shared" si="0"/>
        <v>569513.14999999991</v>
      </c>
      <c r="H15" s="122"/>
    </row>
    <row r="16" spans="1:9" x14ac:dyDescent="0.55000000000000004">
      <c r="A16" s="121"/>
      <c r="B16" s="123" t="s">
        <v>256</v>
      </c>
      <c r="C16" s="62" t="s">
        <v>257</v>
      </c>
      <c r="D16" s="119"/>
      <c r="E16" s="119">
        <v>4958</v>
      </c>
      <c r="F16" s="269"/>
      <c r="G16" s="118">
        <f t="shared" si="0"/>
        <v>564555.14999999991</v>
      </c>
      <c r="H16" s="122"/>
    </row>
    <row r="17" spans="1:14" x14ac:dyDescent="0.55000000000000004">
      <c r="A17" s="115" t="s">
        <v>261</v>
      </c>
      <c r="B17" s="123" t="s">
        <v>259</v>
      </c>
      <c r="C17" s="62" t="s">
        <v>260</v>
      </c>
      <c r="D17" s="119"/>
      <c r="E17" s="119">
        <v>5960</v>
      </c>
      <c r="F17" s="272"/>
      <c r="G17" s="118">
        <f t="shared" si="0"/>
        <v>558595.14999999991</v>
      </c>
      <c r="H17" s="122"/>
    </row>
    <row r="18" spans="1:14" x14ac:dyDescent="0.55000000000000004">
      <c r="A18" s="121"/>
      <c r="B18" s="123" t="s">
        <v>262</v>
      </c>
      <c r="C18" s="62" t="s">
        <v>263</v>
      </c>
      <c r="D18" s="119"/>
      <c r="E18" s="119">
        <v>4859.3</v>
      </c>
      <c r="F18" s="269"/>
      <c r="G18" s="118">
        <f t="shared" si="0"/>
        <v>553735.84999999986</v>
      </c>
      <c r="H18" s="122"/>
    </row>
    <row r="19" spans="1:14" x14ac:dyDescent="0.55000000000000004">
      <c r="A19" s="121"/>
      <c r="B19" s="123"/>
      <c r="C19" s="62" t="s">
        <v>361</v>
      </c>
      <c r="D19" s="119"/>
      <c r="E19" s="119">
        <v>-675</v>
      </c>
      <c r="F19" s="269"/>
      <c r="G19" s="118">
        <f t="shared" si="0"/>
        <v>554410.84999999986</v>
      </c>
      <c r="H19" s="122"/>
    </row>
    <row r="20" spans="1:14" x14ac:dyDescent="0.55000000000000004">
      <c r="A20" s="121" t="s">
        <v>270</v>
      </c>
      <c r="B20" s="123" t="s">
        <v>271</v>
      </c>
      <c r="C20" s="62" t="s">
        <v>269</v>
      </c>
      <c r="D20" s="119"/>
      <c r="E20" s="119">
        <v>1710.93</v>
      </c>
      <c r="F20" s="269"/>
      <c r="G20" s="118">
        <f t="shared" si="0"/>
        <v>552699.91999999981</v>
      </c>
      <c r="H20" s="122"/>
    </row>
    <row r="21" spans="1:14" ht="24.75" thickBot="1" x14ac:dyDescent="0.6">
      <c r="A21" s="121"/>
      <c r="B21" s="123" t="s">
        <v>274</v>
      </c>
      <c r="C21" s="62" t="s">
        <v>273</v>
      </c>
      <c r="D21" s="119"/>
      <c r="E21" s="119">
        <v>2129</v>
      </c>
      <c r="F21" s="272"/>
      <c r="G21" s="118">
        <f t="shared" si="0"/>
        <v>550570.91999999981</v>
      </c>
      <c r="H21" s="122" t="s">
        <v>272</v>
      </c>
    </row>
    <row r="22" spans="1:14" ht="24.75" thickBot="1" x14ac:dyDescent="0.6">
      <c r="A22" s="121"/>
      <c r="B22" s="123" t="s">
        <v>277</v>
      </c>
      <c r="C22" s="62" t="s">
        <v>275</v>
      </c>
      <c r="D22" s="119"/>
      <c r="E22" s="119">
        <v>350</v>
      </c>
      <c r="F22" s="272"/>
      <c r="G22" s="118">
        <f t="shared" si="0"/>
        <v>550220.91999999981</v>
      </c>
      <c r="H22" s="122"/>
      <c r="N22" s="316"/>
    </row>
    <row r="23" spans="1:14" x14ac:dyDescent="0.55000000000000004">
      <c r="A23" s="121" t="s">
        <v>285</v>
      </c>
      <c r="B23" s="123" t="s">
        <v>284</v>
      </c>
      <c r="C23" s="62" t="s">
        <v>283</v>
      </c>
      <c r="D23" s="119"/>
      <c r="E23" s="119">
        <v>1784</v>
      </c>
      <c r="F23" s="269"/>
      <c r="G23" s="118">
        <f t="shared" si="0"/>
        <v>548436.91999999981</v>
      </c>
      <c r="H23" s="122"/>
    </row>
    <row r="24" spans="1:14" x14ac:dyDescent="0.55000000000000004">
      <c r="A24" s="121"/>
      <c r="B24" s="123" t="s">
        <v>290</v>
      </c>
      <c r="C24" s="62" t="s">
        <v>275</v>
      </c>
      <c r="D24" s="119"/>
      <c r="E24" s="119">
        <v>1985</v>
      </c>
      <c r="F24" s="269"/>
      <c r="G24" s="118">
        <f t="shared" si="0"/>
        <v>546451.91999999981</v>
      </c>
      <c r="H24" s="122"/>
    </row>
    <row r="25" spans="1:14" x14ac:dyDescent="0.55000000000000004">
      <c r="A25" s="121" t="s">
        <v>293</v>
      </c>
      <c r="B25" s="123" t="s">
        <v>291</v>
      </c>
      <c r="C25" s="62" t="s">
        <v>292</v>
      </c>
      <c r="D25" s="119"/>
      <c r="E25" s="119">
        <v>340</v>
      </c>
      <c r="F25" s="269"/>
      <c r="G25" s="118">
        <f t="shared" si="0"/>
        <v>546111.91999999981</v>
      </c>
      <c r="H25" s="122"/>
    </row>
    <row r="26" spans="1:14" x14ac:dyDescent="0.55000000000000004">
      <c r="A26" s="121" t="s">
        <v>233</v>
      </c>
      <c r="B26" s="123" t="s">
        <v>295</v>
      </c>
      <c r="C26" s="62" t="s">
        <v>294</v>
      </c>
      <c r="D26" s="119"/>
      <c r="E26" s="119">
        <v>3720</v>
      </c>
      <c r="F26" s="269"/>
      <c r="G26" s="118">
        <f t="shared" si="0"/>
        <v>542391.91999999981</v>
      </c>
      <c r="H26" s="122"/>
    </row>
    <row r="27" spans="1:14" x14ac:dyDescent="0.55000000000000004">
      <c r="A27" s="121" t="s">
        <v>300</v>
      </c>
      <c r="B27" s="123" t="s">
        <v>296</v>
      </c>
      <c r="C27" s="62" t="s">
        <v>297</v>
      </c>
      <c r="D27" s="119"/>
      <c r="E27" s="119">
        <v>3140</v>
      </c>
      <c r="F27" s="269"/>
      <c r="G27" s="118">
        <f t="shared" si="0"/>
        <v>539251.91999999981</v>
      </c>
      <c r="H27" s="122"/>
    </row>
    <row r="28" spans="1:14" x14ac:dyDescent="0.55000000000000004">
      <c r="A28" s="121" t="s">
        <v>300</v>
      </c>
      <c r="B28" s="123" t="s">
        <v>299</v>
      </c>
      <c r="C28" s="62" t="s">
        <v>298</v>
      </c>
      <c r="D28" s="119"/>
      <c r="E28" s="119">
        <v>8260</v>
      </c>
      <c r="F28" s="269"/>
      <c r="G28" s="118">
        <f t="shared" si="0"/>
        <v>530991.91999999981</v>
      </c>
      <c r="H28" s="122"/>
    </row>
    <row r="29" spans="1:14" x14ac:dyDescent="0.55000000000000004">
      <c r="A29" s="121" t="s">
        <v>169</v>
      </c>
      <c r="B29" s="123" t="s">
        <v>301</v>
      </c>
      <c r="C29" s="62" t="s">
        <v>302</v>
      </c>
      <c r="D29" s="119"/>
      <c r="E29" s="119">
        <v>3954.72</v>
      </c>
      <c r="F29" s="269"/>
      <c r="G29" s="118">
        <f t="shared" si="0"/>
        <v>527037.19999999984</v>
      </c>
      <c r="H29" s="122"/>
    </row>
    <row r="30" spans="1:14" x14ac:dyDescent="0.55000000000000004">
      <c r="A30" s="121" t="s">
        <v>328</v>
      </c>
      <c r="B30" s="123" t="s">
        <v>332</v>
      </c>
      <c r="C30" s="62" t="s">
        <v>333</v>
      </c>
      <c r="D30" s="119"/>
      <c r="E30" s="119">
        <v>500</v>
      </c>
      <c r="F30" s="269"/>
      <c r="G30" s="118">
        <f t="shared" si="0"/>
        <v>526537.19999999984</v>
      </c>
      <c r="H30" s="122"/>
    </row>
    <row r="31" spans="1:14" x14ac:dyDescent="0.55000000000000004">
      <c r="A31" s="121" t="s">
        <v>534</v>
      </c>
      <c r="B31" s="123" t="s">
        <v>535</v>
      </c>
      <c r="C31" s="62" t="s">
        <v>533</v>
      </c>
      <c r="D31" s="119"/>
      <c r="E31" s="119">
        <v>608</v>
      </c>
      <c r="F31" s="269"/>
      <c r="G31" s="118">
        <f t="shared" si="0"/>
        <v>525929.19999999984</v>
      </c>
      <c r="H31" s="122"/>
    </row>
    <row r="32" spans="1:14" x14ac:dyDescent="0.55000000000000004">
      <c r="A32" s="121"/>
      <c r="B32" s="123" t="s">
        <v>538</v>
      </c>
      <c r="C32" s="62" t="s">
        <v>539</v>
      </c>
      <c r="D32" s="119"/>
      <c r="E32" s="119">
        <v>29950</v>
      </c>
      <c r="F32" s="269"/>
      <c r="G32" s="118">
        <f t="shared" si="0"/>
        <v>495979.19999999984</v>
      </c>
      <c r="H32" s="122"/>
    </row>
    <row r="33" spans="1:8" x14ac:dyDescent="0.55000000000000004">
      <c r="A33" s="121" t="s">
        <v>543</v>
      </c>
      <c r="B33" s="123" t="s">
        <v>542</v>
      </c>
      <c r="C33" s="62" t="s">
        <v>541</v>
      </c>
      <c r="D33" s="119"/>
      <c r="E33" s="119">
        <v>66008.710000000006</v>
      </c>
      <c r="F33" s="269"/>
      <c r="G33" s="118">
        <f t="shared" si="0"/>
        <v>429970.48999999982</v>
      </c>
      <c r="H33" s="122"/>
    </row>
    <row r="34" spans="1:8" x14ac:dyDescent="0.55000000000000004">
      <c r="A34" s="121"/>
      <c r="B34" s="123" t="s">
        <v>544</v>
      </c>
      <c r="C34" s="62" t="s">
        <v>545</v>
      </c>
      <c r="D34" s="119"/>
      <c r="E34" s="119">
        <v>800</v>
      </c>
      <c r="F34" s="269"/>
      <c r="G34" s="118">
        <f t="shared" si="0"/>
        <v>429170.48999999982</v>
      </c>
      <c r="H34" s="122" t="s">
        <v>565</v>
      </c>
    </row>
    <row r="35" spans="1:8" x14ac:dyDescent="0.55000000000000004">
      <c r="A35" s="121" t="s">
        <v>543</v>
      </c>
      <c r="B35" s="123" t="s">
        <v>558</v>
      </c>
      <c r="C35" s="62" t="s">
        <v>556</v>
      </c>
      <c r="D35" s="119"/>
      <c r="E35" s="119">
        <v>4635</v>
      </c>
      <c r="F35" s="269"/>
      <c r="G35" s="118">
        <f t="shared" si="0"/>
        <v>424535.48999999982</v>
      </c>
      <c r="H35" s="122"/>
    </row>
    <row r="36" spans="1:8" x14ac:dyDescent="0.55000000000000004">
      <c r="A36" s="121" t="s">
        <v>560</v>
      </c>
      <c r="B36" s="123" t="s">
        <v>559</v>
      </c>
      <c r="C36" s="62" t="s">
        <v>557</v>
      </c>
      <c r="D36" s="119"/>
      <c r="E36" s="119">
        <v>5484</v>
      </c>
      <c r="F36" s="269"/>
      <c r="G36" s="118">
        <f t="shared" si="0"/>
        <v>419051.48999999982</v>
      </c>
      <c r="H36" s="122"/>
    </row>
    <row r="37" spans="1:8" x14ac:dyDescent="0.55000000000000004">
      <c r="A37" s="121"/>
      <c r="B37" s="123" t="s">
        <v>562</v>
      </c>
      <c r="C37" s="62" t="s">
        <v>561</v>
      </c>
      <c r="D37" s="119"/>
      <c r="E37" s="119">
        <v>7088.75</v>
      </c>
      <c r="F37" s="269"/>
      <c r="G37" s="118">
        <f t="shared" si="0"/>
        <v>411962.73999999982</v>
      </c>
      <c r="H37" s="122"/>
    </row>
    <row r="38" spans="1:8" x14ac:dyDescent="0.55000000000000004">
      <c r="A38" s="121"/>
      <c r="B38" s="123" t="s">
        <v>566</v>
      </c>
      <c r="C38" s="62" t="s">
        <v>563</v>
      </c>
      <c r="D38" s="119"/>
      <c r="E38" s="119">
        <v>1040</v>
      </c>
      <c r="F38" s="269"/>
      <c r="G38" s="118">
        <f t="shared" si="0"/>
        <v>410922.73999999982</v>
      </c>
      <c r="H38" s="122" t="s">
        <v>564</v>
      </c>
    </row>
    <row r="39" spans="1:8" x14ac:dyDescent="0.55000000000000004">
      <c r="A39" s="121"/>
      <c r="B39" s="123" t="s">
        <v>568</v>
      </c>
      <c r="C39" s="62" t="s">
        <v>567</v>
      </c>
      <c r="D39" s="119"/>
      <c r="E39" s="119">
        <v>665.54</v>
      </c>
      <c r="F39" s="269"/>
      <c r="G39" s="118">
        <f t="shared" si="0"/>
        <v>410257.19999999984</v>
      </c>
      <c r="H39" s="122"/>
    </row>
    <row r="40" spans="1:8" x14ac:dyDescent="0.55000000000000004">
      <c r="A40" s="121" t="s">
        <v>575</v>
      </c>
      <c r="B40" s="123" t="s">
        <v>569</v>
      </c>
      <c r="C40" s="62" t="s">
        <v>292</v>
      </c>
      <c r="D40" s="119"/>
      <c r="E40" s="119">
        <v>340</v>
      </c>
      <c r="F40" s="269"/>
      <c r="G40" s="118">
        <f t="shared" si="0"/>
        <v>409917.19999999984</v>
      </c>
      <c r="H40" s="122"/>
    </row>
    <row r="41" spans="1:8" x14ac:dyDescent="0.55000000000000004">
      <c r="A41" s="121"/>
      <c r="B41" s="123" t="s">
        <v>571</v>
      </c>
      <c r="C41" s="62" t="s">
        <v>570</v>
      </c>
      <c r="D41" s="119"/>
      <c r="E41" s="119">
        <v>383.6</v>
      </c>
      <c r="F41" s="269"/>
      <c r="G41" s="118">
        <f t="shared" si="0"/>
        <v>409533.59999999986</v>
      </c>
      <c r="H41" s="122" t="s">
        <v>564</v>
      </c>
    </row>
    <row r="42" spans="1:8" x14ac:dyDescent="0.55000000000000004">
      <c r="A42" s="121"/>
      <c r="B42" s="123" t="s">
        <v>572</v>
      </c>
      <c r="C42" s="62" t="s">
        <v>573</v>
      </c>
      <c r="D42" s="119"/>
      <c r="E42" s="119">
        <v>960</v>
      </c>
      <c r="F42" s="269"/>
      <c r="G42" s="118">
        <f t="shared" si="0"/>
        <v>408573.59999999986</v>
      </c>
      <c r="H42" s="122"/>
    </row>
    <row r="43" spans="1:8" x14ac:dyDescent="0.55000000000000004">
      <c r="A43" s="121"/>
      <c r="B43" s="123" t="s">
        <v>574</v>
      </c>
      <c r="C43" s="62" t="s">
        <v>269</v>
      </c>
      <c r="D43" s="119"/>
      <c r="E43" s="119">
        <v>1710.93</v>
      </c>
      <c r="F43" s="269"/>
      <c r="G43" s="118">
        <f t="shared" si="0"/>
        <v>406862.66999999987</v>
      </c>
      <c r="H43" s="122"/>
    </row>
    <row r="44" spans="1:8" x14ac:dyDescent="0.55000000000000004">
      <c r="A44" s="121" t="s">
        <v>551</v>
      </c>
      <c r="B44" s="123" t="s">
        <v>548</v>
      </c>
      <c r="C44" s="62" t="s">
        <v>576</v>
      </c>
      <c r="D44" s="119"/>
      <c r="E44" s="119">
        <v>1808</v>
      </c>
      <c r="F44" s="269"/>
      <c r="G44" s="118">
        <f t="shared" si="0"/>
        <v>405054.66999999987</v>
      </c>
      <c r="H44" s="122"/>
    </row>
    <row r="45" spans="1:8" x14ac:dyDescent="0.55000000000000004">
      <c r="A45" s="121"/>
      <c r="B45" s="123" t="s">
        <v>577</v>
      </c>
      <c r="C45" s="62" t="s">
        <v>292</v>
      </c>
      <c r="D45" s="119"/>
      <c r="E45" s="119">
        <v>240</v>
      </c>
      <c r="F45" s="269"/>
      <c r="G45" s="118">
        <f t="shared" si="0"/>
        <v>404814.66999999987</v>
      </c>
      <c r="H45" s="122"/>
    </row>
    <row r="46" spans="1:8" x14ac:dyDescent="0.55000000000000004">
      <c r="A46" s="121"/>
      <c r="B46" s="123" t="s">
        <v>579</v>
      </c>
      <c r="C46" s="62" t="s">
        <v>578</v>
      </c>
      <c r="D46" s="119"/>
      <c r="E46" s="119">
        <v>665.01</v>
      </c>
      <c r="F46" s="269"/>
      <c r="G46" s="118">
        <f t="shared" si="0"/>
        <v>404149.65999999986</v>
      </c>
      <c r="H46" s="122"/>
    </row>
    <row r="47" spans="1:8" x14ac:dyDescent="0.55000000000000004">
      <c r="A47" s="121"/>
      <c r="B47" s="123" t="s">
        <v>581</v>
      </c>
      <c r="C47" s="62" t="s">
        <v>580</v>
      </c>
      <c r="D47" s="119"/>
      <c r="E47" s="119">
        <v>5250</v>
      </c>
      <c r="F47" s="269"/>
      <c r="G47" s="118">
        <f t="shared" si="0"/>
        <v>398899.65999999986</v>
      </c>
      <c r="H47" s="122"/>
    </row>
    <row r="48" spans="1:8" x14ac:dyDescent="0.55000000000000004">
      <c r="A48" s="121"/>
      <c r="B48" s="123" t="s">
        <v>583</v>
      </c>
      <c r="C48" s="62" t="s">
        <v>582</v>
      </c>
      <c r="D48" s="119"/>
      <c r="E48" s="119">
        <v>11200</v>
      </c>
      <c r="F48" s="269"/>
      <c r="G48" s="118">
        <f t="shared" si="0"/>
        <v>387699.65999999986</v>
      </c>
      <c r="H48" s="122"/>
    </row>
    <row r="49" spans="1:8" x14ac:dyDescent="0.55000000000000004">
      <c r="A49" s="121"/>
      <c r="B49" s="96" t="s">
        <v>593</v>
      </c>
      <c r="C49" s="62" t="s">
        <v>592</v>
      </c>
      <c r="D49" s="58"/>
      <c r="E49" s="134">
        <v>224</v>
      </c>
      <c r="F49" s="269"/>
      <c r="G49" s="118">
        <f t="shared" si="0"/>
        <v>387475.65999999986</v>
      </c>
      <c r="H49" s="122"/>
    </row>
    <row r="50" spans="1:8" x14ac:dyDescent="0.55000000000000004">
      <c r="A50" s="121"/>
      <c r="B50" s="96"/>
      <c r="C50" s="62" t="s">
        <v>630</v>
      </c>
      <c r="D50" s="58"/>
      <c r="E50" s="134">
        <v>-690</v>
      </c>
      <c r="F50" s="269"/>
      <c r="G50" s="118">
        <f t="shared" si="0"/>
        <v>388165.65999999986</v>
      </c>
      <c r="H50" s="122"/>
    </row>
    <row r="51" spans="1:8" x14ac:dyDescent="0.55000000000000004">
      <c r="A51" s="121"/>
      <c r="B51" s="96"/>
      <c r="C51" s="62" t="s">
        <v>631</v>
      </c>
      <c r="D51" s="58"/>
      <c r="E51" s="134">
        <v>-500</v>
      </c>
      <c r="F51" s="269"/>
      <c r="G51" s="118">
        <f t="shared" si="0"/>
        <v>388665.65999999986</v>
      </c>
      <c r="H51" s="122"/>
    </row>
    <row r="52" spans="1:8" x14ac:dyDescent="0.55000000000000004">
      <c r="A52" s="132" t="s">
        <v>602</v>
      </c>
      <c r="B52" s="96" t="s">
        <v>601</v>
      </c>
      <c r="C52" s="62" t="s">
        <v>600</v>
      </c>
      <c r="D52" s="133"/>
      <c r="E52" s="368">
        <v>1934.4</v>
      </c>
      <c r="F52" s="269"/>
      <c r="G52" s="118">
        <f t="shared" si="0"/>
        <v>386731.25999999983</v>
      </c>
      <c r="H52" s="122"/>
    </row>
    <row r="53" spans="1:8" x14ac:dyDescent="0.55000000000000004">
      <c r="A53" s="121" t="s">
        <v>586</v>
      </c>
      <c r="B53" s="123" t="s">
        <v>585</v>
      </c>
      <c r="C53" s="62" t="s">
        <v>584</v>
      </c>
      <c r="D53" s="119"/>
      <c r="E53" s="119">
        <v>580</v>
      </c>
      <c r="F53" s="269"/>
      <c r="G53" s="118">
        <f t="shared" si="0"/>
        <v>386151.25999999983</v>
      </c>
      <c r="H53" s="122"/>
    </row>
    <row r="54" spans="1:8" x14ac:dyDescent="0.55000000000000004">
      <c r="A54" s="121"/>
      <c r="B54" s="123" t="s">
        <v>587</v>
      </c>
      <c r="C54" s="62" t="s">
        <v>588</v>
      </c>
      <c r="D54" s="119"/>
      <c r="E54" s="119">
        <v>504</v>
      </c>
      <c r="F54" s="119"/>
      <c r="G54" s="118">
        <f t="shared" si="0"/>
        <v>385647.25999999983</v>
      </c>
      <c r="H54" s="122"/>
    </row>
    <row r="55" spans="1:8" x14ac:dyDescent="0.55000000000000004">
      <c r="A55" s="121"/>
      <c r="B55" s="123" t="s">
        <v>606</v>
      </c>
      <c r="C55" s="62" t="s">
        <v>607</v>
      </c>
      <c r="D55" s="119"/>
      <c r="E55" s="119">
        <v>390</v>
      </c>
      <c r="F55" s="119"/>
      <c r="G55" s="118">
        <f t="shared" si="0"/>
        <v>385257.25999999983</v>
      </c>
      <c r="H55" s="122"/>
    </row>
    <row r="56" spans="1:8" x14ac:dyDescent="0.55000000000000004">
      <c r="A56" s="121" t="s">
        <v>552</v>
      </c>
      <c r="B56" s="123" t="s">
        <v>629</v>
      </c>
      <c r="C56" s="62" t="s">
        <v>628</v>
      </c>
      <c r="D56" s="119"/>
      <c r="E56" s="119">
        <v>6330</v>
      </c>
      <c r="F56" s="119"/>
      <c r="G56" s="118">
        <f t="shared" si="0"/>
        <v>378927.25999999983</v>
      </c>
      <c r="H56" s="122"/>
    </row>
    <row r="57" spans="1:8" x14ac:dyDescent="0.55000000000000004">
      <c r="A57" s="121" t="s">
        <v>552</v>
      </c>
      <c r="B57" s="123" t="s">
        <v>671</v>
      </c>
      <c r="C57" s="62" t="s">
        <v>672</v>
      </c>
      <c r="D57" s="119"/>
      <c r="E57" s="119">
        <v>330</v>
      </c>
      <c r="F57" s="119"/>
      <c r="G57" s="118">
        <f t="shared" si="0"/>
        <v>378597.25999999983</v>
      </c>
      <c r="H57" s="122"/>
    </row>
    <row r="58" spans="1:8" x14ac:dyDescent="0.55000000000000004">
      <c r="A58" s="121" t="s">
        <v>790</v>
      </c>
      <c r="B58" s="123" t="s">
        <v>803</v>
      </c>
      <c r="C58" s="62" t="s">
        <v>804</v>
      </c>
      <c r="D58" s="119"/>
      <c r="E58" s="119">
        <v>54130.080000000002</v>
      </c>
      <c r="F58" s="119"/>
      <c r="G58" s="118">
        <f t="shared" si="0"/>
        <v>324467.17999999982</v>
      </c>
      <c r="H58" s="122"/>
    </row>
    <row r="59" spans="1:8" x14ac:dyDescent="0.55000000000000004">
      <c r="A59" s="121"/>
      <c r="B59" s="123" t="s">
        <v>805</v>
      </c>
      <c r="C59" s="62" t="s">
        <v>806</v>
      </c>
      <c r="D59" s="119"/>
      <c r="E59" s="119">
        <v>1040</v>
      </c>
      <c r="F59" s="119"/>
      <c r="G59" s="118">
        <f t="shared" si="0"/>
        <v>323427.17999999982</v>
      </c>
      <c r="H59" s="122"/>
    </row>
    <row r="60" spans="1:8" x14ac:dyDescent="0.55000000000000004">
      <c r="A60" s="121"/>
      <c r="B60" s="123" t="s">
        <v>807</v>
      </c>
      <c r="C60" s="62" t="s">
        <v>808</v>
      </c>
      <c r="D60" s="119"/>
      <c r="E60" s="119">
        <v>30640</v>
      </c>
      <c r="F60" s="119"/>
      <c r="G60" s="118">
        <f t="shared" si="0"/>
        <v>292787.17999999982</v>
      </c>
      <c r="H60" s="122"/>
    </row>
    <row r="61" spans="1:8" x14ac:dyDescent="0.55000000000000004">
      <c r="A61" s="121"/>
      <c r="B61" s="123" t="s">
        <v>809</v>
      </c>
      <c r="C61" s="62" t="s">
        <v>810</v>
      </c>
      <c r="D61" s="119"/>
      <c r="E61" s="119">
        <v>15047.95</v>
      </c>
      <c r="F61" s="119"/>
      <c r="G61" s="118">
        <f t="shared" si="0"/>
        <v>277739.22999999981</v>
      </c>
      <c r="H61" s="122"/>
    </row>
    <row r="62" spans="1:8" x14ac:dyDescent="0.55000000000000004">
      <c r="A62" s="121"/>
      <c r="B62" s="123" t="s">
        <v>811</v>
      </c>
      <c r="C62" s="62" t="s">
        <v>812</v>
      </c>
      <c r="D62" s="119"/>
      <c r="E62" s="119">
        <v>12400</v>
      </c>
      <c r="F62" s="119"/>
      <c r="G62" s="118">
        <f t="shared" si="0"/>
        <v>265339.22999999981</v>
      </c>
      <c r="H62" s="122"/>
    </row>
    <row r="63" spans="1:8" x14ac:dyDescent="0.55000000000000004">
      <c r="A63" s="121"/>
      <c r="B63" s="123" t="s">
        <v>814</v>
      </c>
      <c r="C63" s="62" t="s">
        <v>813</v>
      </c>
      <c r="D63" s="119"/>
      <c r="E63" s="119">
        <v>450</v>
      </c>
      <c r="F63" s="119"/>
      <c r="G63" s="118">
        <f t="shared" si="0"/>
        <v>264889.22999999981</v>
      </c>
      <c r="H63" s="122"/>
    </row>
    <row r="64" spans="1:8" x14ac:dyDescent="0.55000000000000004">
      <c r="A64" s="121"/>
      <c r="B64" s="123" t="s">
        <v>815</v>
      </c>
      <c r="C64" s="62" t="s">
        <v>816</v>
      </c>
      <c r="D64" s="119"/>
      <c r="E64" s="119">
        <v>1720.56</v>
      </c>
      <c r="F64" s="119"/>
      <c r="G64" s="118">
        <f t="shared" si="0"/>
        <v>263168.66999999981</v>
      </c>
      <c r="H64" s="122"/>
    </row>
    <row r="65" spans="1:8" x14ac:dyDescent="0.55000000000000004">
      <c r="A65" s="121" t="s">
        <v>866</v>
      </c>
      <c r="B65" s="123" t="s">
        <v>872</v>
      </c>
      <c r="C65" s="62" t="s">
        <v>871</v>
      </c>
      <c r="D65" s="119"/>
      <c r="E65" s="119">
        <v>504</v>
      </c>
      <c r="F65" s="119"/>
      <c r="G65" s="118">
        <f t="shared" si="0"/>
        <v>262664.66999999981</v>
      </c>
      <c r="H65" s="122"/>
    </row>
    <row r="66" spans="1:8" x14ac:dyDescent="0.55000000000000004">
      <c r="A66" s="121" t="s">
        <v>876</v>
      </c>
      <c r="B66" s="123" t="s">
        <v>879</v>
      </c>
      <c r="C66" s="62" t="s">
        <v>878</v>
      </c>
      <c r="D66" s="119"/>
      <c r="E66" s="119">
        <v>1360</v>
      </c>
      <c r="F66" s="119"/>
      <c r="G66" s="118">
        <f t="shared" si="0"/>
        <v>261304.66999999981</v>
      </c>
      <c r="H66" s="122"/>
    </row>
    <row r="67" spans="1:8" x14ac:dyDescent="0.55000000000000004">
      <c r="A67" s="121"/>
      <c r="B67" s="123" t="s">
        <v>883</v>
      </c>
      <c r="C67" s="62" t="s">
        <v>246</v>
      </c>
      <c r="D67" s="119"/>
      <c r="E67" s="119">
        <v>3750</v>
      </c>
      <c r="F67" s="119"/>
      <c r="G67" s="118">
        <f t="shared" si="0"/>
        <v>257554.66999999981</v>
      </c>
      <c r="H67" s="122"/>
    </row>
    <row r="68" spans="1:8" x14ac:dyDescent="0.55000000000000004">
      <c r="A68" s="121"/>
      <c r="B68" s="123" t="s">
        <v>885</v>
      </c>
      <c r="C68" s="62" t="s">
        <v>887</v>
      </c>
      <c r="D68" s="119"/>
      <c r="E68" s="119">
        <v>606.69000000000005</v>
      </c>
      <c r="F68" s="119"/>
      <c r="G68" s="118">
        <f t="shared" si="0"/>
        <v>256947.97999999981</v>
      </c>
      <c r="H68" s="122"/>
    </row>
    <row r="69" spans="1:8" x14ac:dyDescent="0.55000000000000004">
      <c r="A69" s="121"/>
      <c r="B69" s="123" t="s">
        <v>886</v>
      </c>
      <c r="C69" s="62" t="s">
        <v>888</v>
      </c>
      <c r="D69" s="119"/>
      <c r="E69" s="119">
        <v>500</v>
      </c>
      <c r="F69" s="119"/>
      <c r="G69" s="118">
        <f t="shared" si="0"/>
        <v>256447.97999999981</v>
      </c>
      <c r="H69" s="122"/>
    </row>
    <row r="70" spans="1:8" x14ac:dyDescent="0.55000000000000004">
      <c r="A70" s="121"/>
      <c r="B70" s="123" t="s">
        <v>884</v>
      </c>
      <c r="C70" s="62" t="s">
        <v>889</v>
      </c>
      <c r="D70" s="119"/>
      <c r="E70" s="119">
        <v>2500</v>
      </c>
      <c r="F70" s="119"/>
      <c r="G70" s="118">
        <f t="shared" si="0"/>
        <v>253947.97999999981</v>
      </c>
      <c r="H70" s="122"/>
    </row>
    <row r="71" spans="1:8" x14ac:dyDescent="0.55000000000000004">
      <c r="A71" s="121" t="s">
        <v>748</v>
      </c>
      <c r="B71" s="123" t="s">
        <v>890</v>
      </c>
      <c r="C71" s="62" t="s">
        <v>891</v>
      </c>
      <c r="D71" s="119"/>
      <c r="E71" s="119">
        <v>3455.03</v>
      </c>
      <c r="F71" s="119"/>
      <c r="G71" s="118">
        <f t="shared" si="0"/>
        <v>250492.94999999981</v>
      </c>
      <c r="H71" s="122"/>
    </row>
    <row r="72" spans="1:8" x14ac:dyDescent="0.55000000000000004">
      <c r="A72" s="121"/>
      <c r="B72" s="123" t="s">
        <v>893</v>
      </c>
      <c r="C72" s="62" t="s">
        <v>895</v>
      </c>
      <c r="D72" s="119"/>
      <c r="E72" s="119">
        <v>1380</v>
      </c>
      <c r="F72" s="119"/>
      <c r="G72" s="118">
        <f t="shared" si="0"/>
        <v>249112.94999999981</v>
      </c>
      <c r="H72" s="122"/>
    </row>
    <row r="73" spans="1:8" x14ac:dyDescent="0.55000000000000004">
      <c r="A73" s="121"/>
      <c r="B73" s="123" t="s">
        <v>894</v>
      </c>
      <c r="C73" s="62" t="s">
        <v>892</v>
      </c>
      <c r="D73" s="119"/>
      <c r="E73" s="119">
        <v>3354.99</v>
      </c>
      <c r="F73" s="119"/>
      <c r="G73" s="118">
        <f t="shared" si="0"/>
        <v>245757.95999999982</v>
      </c>
      <c r="H73" s="122"/>
    </row>
    <row r="74" spans="1:8" x14ac:dyDescent="0.55000000000000004">
      <c r="A74" s="121" t="s">
        <v>752</v>
      </c>
      <c r="B74" s="123" t="s">
        <v>896</v>
      </c>
      <c r="C74" s="62" t="s">
        <v>897</v>
      </c>
      <c r="D74" s="119"/>
      <c r="E74" s="119">
        <v>1800</v>
      </c>
      <c r="F74" s="119"/>
      <c r="G74" s="118">
        <f t="shared" si="0"/>
        <v>243957.95999999982</v>
      </c>
      <c r="H74" s="122"/>
    </row>
    <row r="75" spans="1:8" x14ac:dyDescent="0.55000000000000004">
      <c r="A75" s="121" t="s">
        <v>818</v>
      </c>
      <c r="B75" s="123" t="s">
        <v>817</v>
      </c>
      <c r="C75" s="62" t="s">
        <v>588</v>
      </c>
      <c r="D75" s="119"/>
      <c r="E75" s="119">
        <v>504</v>
      </c>
      <c r="F75" s="119"/>
      <c r="G75" s="118">
        <f t="shared" si="0"/>
        <v>243453.95999999982</v>
      </c>
      <c r="H75" s="122"/>
    </row>
    <row r="76" spans="1:8" x14ac:dyDescent="0.55000000000000004">
      <c r="A76" s="121" t="s">
        <v>777</v>
      </c>
      <c r="B76" s="123" t="s">
        <v>819</v>
      </c>
      <c r="C76" s="62" t="s">
        <v>820</v>
      </c>
      <c r="D76" s="119"/>
      <c r="E76" s="119">
        <v>59337.440000000002</v>
      </c>
      <c r="F76" s="119"/>
      <c r="G76" s="118">
        <f t="shared" si="0"/>
        <v>184116.51999999981</v>
      </c>
      <c r="H76" s="122"/>
    </row>
    <row r="77" spans="1:8" x14ac:dyDescent="0.55000000000000004">
      <c r="A77" s="121"/>
      <c r="B77" s="123" t="s">
        <v>822</v>
      </c>
      <c r="C77" s="62" t="s">
        <v>821</v>
      </c>
      <c r="D77" s="119"/>
      <c r="E77" s="119">
        <v>5850</v>
      </c>
      <c r="F77" s="119">
        <v>0</v>
      </c>
      <c r="G77" s="118">
        <f t="shared" si="0"/>
        <v>178266.51999999981</v>
      </c>
      <c r="H77" s="122"/>
    </row>
    <row r="78" spans="1:8" x14ac:dyDescent="0.55000000000000004">
      <c r="A78" s="121"/>
      <c r="B78" s="123" t="s">
        <v>823</v>
      </c>
      <c r="C78" s="62" t="s">
        <v>825</v>
      </c>
      <c r="D78" s="119"/>
      <c r="E78" s="119">
        <v>4770</v>
      </c>
      <c r="F78" s="119"/>
      <c r="G78" s="118">
        <f t="shared" si="0"/>
        <v>173496.51999999981</v>
      </c>
      <c r="H78" s="122"/>
    </row>
    <row r="79" spans="1:8" x14ac:dyDescent="0.55000000000000004">
      <c r="A79" s="121"/>
      <c r="B79" s="123" t="s">
        <v>824</v>
      </c>
      <c r="C79" s="62" t="s">
        <v>826</v>
      </c>
      <c r="D79" s="119"/>
      <c r="E79" s="119">
        <v>5100</v>
      </c>
      <c r="F79" s="119"/>
      <c r="G79" s="118">
        <f t="shared" si="0"/>
        <v>168396.51999999981</v>
      </c>
      <c r="H79" s="122"/>
    </row>
    <row r="80" spans="1:8" x14ac:dyDescent="0.55000000000000004">
      <c r="A80" s="121"/>
      <c r="B80" s="123" t="s">
        <v>843</v>
      </c>
      <c r="C80" s="62" t="s">
        <v>844</v>
      </c>
      <c r="D80" s="119"/>
      <c r="E80" s="119">
        <v>4676</v>
      </c>
      <c r="F80" s="119"/>
      <c r="G80" s="118">
        <f t="shared" si="0"/>
        <v>163720.51999999981</v>
      </c>
      <c r="H80" s="122"/>
    </row>
    <row r="81" spans="1:8" x14ac:dyDescent="0.55000000000000004">
      <c r="A81" s="121"/>
      <c r="B81" s="123" t="s">
        <v>913</v>
      </c>
      <c r="C81" s="62" t="s">
        <v>912</v>
      </c>
      <c r="D81" s="119"/>
      <c r="E81" s="119">
        <v>12000</v>
      </c>
      <c r="F81" s="119"/>
      <c r="G81" s="118">
        <f t="shared" si="0"/>
        <v>151720.51999999981</v>
      </c>
      <c r="H81" s="122"/>
    </row>
    <row r="82" spans="1:8" x14ac:dyDescent="0.55000000000000004">
      <c r="A82" s="121"/>
      <c r="B82" s="123" t="s">
        <v>979</v>
      </c>
      <c r="C82" s="62" t="s">
        <v>907</v>
      </c>
      <c r="D82" s="119"/>
      <c r="E82" s="119">
        <v>5891</v>
      </c>
      <c r="F82" s="119"/>
      <c r="G82" s="118">
        <f t="shared" ref="G82:G83" si="1">G81-E82</f>
        <v>145829.51999999981</v>
      </c>
      <c r="H82" s="122"/>
    </row>
    <row r="83" spans="1:8" x14ac:dyDescent="0.55000000000000004">
      <c r="A83" s="121"/>
      <c r="B83" s="123" t="s">
        <v>987</v>
      </c>
      <c r="C83" s="62" t="s">
        <v>988</v>
      </c>
      <c r="D83" s="119"/>
      <c r="E83" s="119">
        <v>27000</v>
      </c>
      <c r="F83" s="119"/>
      <c r="G83" s="118">
        <f t="shared" si="1"/>
        <v>118829.51999999981</v>
      </c>
      <c r="H83" s="122"/>
    </row>
    <row r="84" spans="1:8" x14ac:dyDescent="0.55000000000000004">
      <c r="A84" s="121"/>
      <c r="B84" s="123"/>
      <c r="C84" s="455" t="s">
        <v>911</v>
      </c>
      <c r="D84" s="119"/>
      <c r="E84" s="119"/>
      <c r="F84" s="119">
        <v>500</v>
      </c>
      <c r="G84" s="118">
        <f>G83-E84-F84</f>
        <v>118329.51999999981</v>
      </c>
      <c r="H84" s="122"/>
    </row>
    <row r="85" spans="1:8" x14ac:dyDescent="0.55000000000000004">
      <c r="A85" s="121"/>
      <c r="B85" s="123"/>
      <c r="C85" s="62"/>
      <c r="D85" s="119"/>
      <c r="E85" s="119"/>
      <c r="F85" s="119"/>
      <c r="G85" s="124"/>
      <c r="H85" s="122"/>
    </row>
    <row r="86" spans="1:8" ht="24.75" thickBot="1" x14ac:dyDescent="0.6">
      <c r="A86" s="140"/>
      <c r="B86" s="141"/>
      <c r="C86" s="142" t="s">
        <v>84</v>
      </c>
      <c r="D86" s="143">
        <f>SUM(D7:D85)</f>
        <v>700000</v>
      </c>
      <c r="E86" s="143">
        <f>SUM(E7:E85)</f>
        <v>581170.48</v>
      </c>
      <c r="F86" s="143">
        <f>SUM(F7:F85)</f>
        <v>500</v>
      </c>
      <c r="G86" s="248">
        <f>D86-E86-F86</f>
        <v>118329.52000000002</v>
      </c>
      <c r="H86" s="144"/>
    </row>
    <row r="87" spans="1:8" ht="24.75" thickTop="1" x14ac:dyDescent="0.55000000000000004"/>
    <row r="89" spans="1:8" x14ac:dyDescent="0.55000000000000004">
      <c r="G89" s="188"/>
    </row>
  </sheetData>
  <pageMargins left="0.31" right="0.25" top="0.37" bottom="0.28000000000000003" header="0.22" footer="0.1400000000000000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K1" sqref="K1:L12"/>
    </sheetView>
  </sheetViews>
  <sheetFormatPr defaultRowHeight="21.75" x14ac:dyDescent="0.5"/>
  <cols>
    <col min="1" max="1" width="7.7109375" style="1" customWidth="1"/>
    <col min="2" max="2" width="7" style="1" customWidth="1"/>
    <col min="3" max="3" width="32.42578125" style="1" customWidth="1"/>
    <col min="4" max="4" width="12.42578125" style="1" customWidth="1"/>
    <col min="5" max="5" width="12.28515625" style="1" customWidth="1"/>
    <col min="6" max="6" width="10.42578125" style="1" customWidth="1"/>
    <col min="7" max="7" width="9.28515625" style="1" customWidth="1"/>
    <col min="8" max="8" width="7.7109375" style="1" customWidth="1"/>
    <col min="9" max="10" width="9.140625" style="1"/>
    <col min="11" max="11" width="14.140625" style="9" customWidth="1"/>
    <col min="12" max="12" width="14.42578125" style="1" customWidth="1"/>
    <col min="13" max="16384" width="9.140625" style="1"/>
  </cols>
  <sheetData>
    <row r="1" spans="1:12" x14ac:dyDescent="0.5">
      <c r="A1" s="469" t="s">
        <v>121</v>
      </c>
      <c r="B1" s="469"/>
      <c r="C1" s="469"/>
      <c r="D1" s="469"/>
      <c r="E1" s="469"/>
      <c r="F1" s="469"/>
      <c r="G1" s="469"/>
      <c r="H1" s="311" t="s">
        <v>65</v>
      </c>
    </row>
    <row r="2" spans="1:12" x14ac:dyDescent="0.5">
      <c r="A2" s="469" t="s">
        <v>990</v>
      </c>
      <c r="B2" s="469"/>
      <c r="C2" s="469"/>
      <c r="D2" s="469"/>
      <c r="E2" s="469"/>
      <c r="F2" s="469"/>
      <c r="G2" s="469"/>
      <c r="H2" s="103"/>
    </row>
    <row r="3" spans="1:12" x14ac:dyDescent="0.5">
      <c r="A3" s="125" t="s">
        <v>20</v>
      </c>
      <c r="B3" s="89"/>
      <c r="C3" s="89"/>
      <c r="D3" s="89"/>
      <c r="E3" s="89"/>
      <c r="F3" s="89"/>
      <c r="G3" s="103" t="s">
        <v>66</v>
      </c>
      <c r="H3" s="103" t="s">
        <v>67</v>
      </c>
    </row>
    <row r="4" spans="1:12" x14ac:dyDescent="0.5">
      <c r="A4" s="126" t="s">
        <v>22</v>
      </c>
      <c r="B4" s="90" t="s">
        <v>12</v>
      </c>
      <c r="C4" s="91" t="s">
        <v>4</v>
      </c>
      <c r="D4" s="92" t="s">
        <v>9</v>
      </c>
      <c r="E4" s="317" t="s">
        <v>33</v>
      </c>
      <c r="F4" s="317" t="s">
        <v>156</v>
      </c>
      <c r="G4" s="92" t="s">
        <v>2</v>
      </c>
      <c r="H4" s="128" t="s">
        <v>3</v>
      </c>
    </row>
    <row r="5" spans="1:12" x14ac:dyDescent="0.5">
      <c r="A5" s="129"/>
      <c r="B5" s="93"/>
      <c r="C5" s="94"/>
      <c r="D5" s="95"/>
      <c r="E5" s="318"/>
      <c r="F5" s="318" t="s">
        <v>30</v>
      </c>
      <c r="G5" s="95"/>
      <c r="H5" s="131" t="s">
        <v>23</v>
      </c>
    </row>
    <row r="6" spans="1:12" x14ac:dyDescent="0.5">
      <c r="A6" s="115" t="s">
        <v>91</v>
      </c>
      <c r="B6" s="116"/>
      <c r="C6" s="305" t="s">
        <v>97</v>
      </c>
      <c r="D6" s="133"/>
      <c r="E6" s="99"/>
      <c r="F6" s="134"/>
      <c r="G6" s="134"/>
      <c r="H6" s="101"/>
    </row>
    <row r="7" spans="1:12" x14ac:dyDescent="0.5">
      <c r="A7" s="115" t="s">
        <v>181</v>
      </c>
      <c r="B7" s="116" t="s">
        <v>303</v>
      </c>
      <c r="C7" s="258" t="s">
        <v>92</v>
      </c>
      <c r="D7" s="284">
        <v>78500</v>
      </c>
      <c r="E7" s="284">
        <v>78500</v>
      </c>
      <c r="F7" s="281">
        <f>D7-E7</f>
        <v>0</v>
      </c>
      <c r="G7" s="134">
        <f>D7-E7-F7</f>
        <v>0</v>
      </c>
      <c r="H7" s="276"/>
    </row>
    <row r="8" spans="1:12" x14ac:dyDescent="0.5">
      <c r="A8" s="132"/>
      <c r="B8" s="96"/>
      <c r="C8" s="258"/>
      <c r="D8" s="58"/>
      <c r="E8" s="99"/>
      <c r="F8" s="281"/>
      <c r="G8" s="134"/>
      <c r="H8" s="101"/>
    </row>
    <row r="9" spans="1:12" x14ac:dyDescent="0.5">
      <c r="A9" s="132" t="s">
        <v>575</v>
      </c>
      <c r="B9" s="96" t="s">
        <v>662</v>
      </c>
      <c r="C9" s="258" t="s">
        <v>93</v>
      </c>
      <c r="D9" s="133">
        <v>275000</v>
      </c>
      <c r="E9" s="133">
        <v>275000</v>
      </c>
      <c r="F9" s="281">
        <f t="shared" ref="F9:F23" si="0">D9-E9</f>
        <v>0</v>
      </c>
      <c r="G9" s="134">
        <f t="shared" ref="G9:G23" si="1">D9-E9-F9</f>
        <v>0</v>
      </c>
      <c r="H9" s="293"/>
    </row>
    <row r="10" spans="1:12" x14ac:dyDescent="0.5">
      <c r="A10" s="132"/>
      <c r="B10" s="96"/>
      <c r="C10" s="253"/>
      <c r="D10" s="133"/>
      <c r="E10" s="134"/>
      <c r="F10" s="281"/>
      <c r="G10" s="134"/>
      <c r="H10" s="293"/>
    </row>
    <row r="11" spans="1:12" x14ac:dyDescent="0.5">
      <c r="A11" s="132" t="s">
        <v>300</v>
      </c>
      <c r="B11" s="96" t="s">
        <v>304</v>
      </c>
      <c r="C11" s="253" t="s">
        <v>94</v>
      </c>
      <c r="D11" s="134">
        <v>157400</v>
      </c>
      <c r="E11" s="134">
        <v>157400</v>
      </c>
      <c r="F11" s="281">
        <f t="shared" si="0"/>
        <v>0</v>
      </c>
      <c r="G11" s="134">
        <f t="shared" si="1"/>
        <v>0</v>
      </c>
      <c r="H11" s="101"/>
      <c r="L11" s="9"/>
    </row>
    <row r="12" spans="1:12" x14ac:dyDescent="0.5">
      <c r="A12" s="132"/>
      <c r="B12" s="96"/>
      <c r="C12" s="62"/>
      <c r="D12" s="99"/>
      <c r="E12" s="159"/>
      <c r="F12" s="281"/>
      <c r="G12" s="134"/>
      <c r="H12" s="101"/>
    </row>
    <row r="13" spans="1:12" x14ac:dyDescent="0.5">
      <c r="A13" s="319" t="s">
        <v>122</v>
      </c>
      <c r="B13" s="320" t="s">
        <v>126</v>
      </c>
      <c r="C13" s="258" t="s">
        <v>95</v>
      </c>
      <c r="D13" s="133">
        <v>444000</v>
      </c>
      <c r="E13" s="133">
        <v>444000</v>
      </c>
      <c r="F13" s="281">
        <f t="shared" si="0"/>
        <v>0</v>
      </c>
      <c r="G13" s="134">
        <f t="shared" si="1"/>
        <v>0</v>
      </c>
      <c r="H13" s="101"/>
    </row>
    <row r="14" spans="1:12" x14ac:dyDescent="0.5">
      <c r="A14" s="132"/>
      <c r="B14" s="96"/>
      <c r="C14" s="62"/>
      <c r="D14" s="99"/>
      <c r="E14" s="159"/>
      <c r="F14" s="281"/>
      <c r="G14" s="134"/>
      <c r="H14" s="101"/>
    </row>
    <row r="15" spans="1:12" x14ac:dyDescent="0.5">
      <c r="A15" s="319" t="s">
        <v>122</v>
      </c>
      <c r="B15" s="320" t="s">
        <v>123</v>
      </c>
      <c r="C15" s="100" t="s">
        <v>96</v>
      </c>
      <c r="D15" s="134">
        <v>12000</v>
      </c>
      <c r="E15" s="134">
        <v>12000</v>
      </c>
      <c r="F15" s="281">
        <f t="shared" si="0"/>
        <v>0</v>
      </c>
      <c r="G15" s="134">
        <f t="shared" si="1"/>
        <v>0</v>
      </c>
      <c r="H15" s="101"/>
    </row>
    <row r="16" spans="1:12" x14ac:dyDescent="0.5">
      <c r="A16" s="132"/>
      <c r="B16" s="96"/>
      <c r="C16" s="62"/>
      <c r="D16" s="99"/>
      <c r="E16" s="159"/>
      <c r="F16" s="281"/>
      <c r="G16" s="134"/>
      <c r="H16" s="101"/>
    </row>
    <row r="17" spans="1:8" x14ac:dyDescent="0.5">
      <c r="A17" s="319" t="s">
        <v>122</v>
      </c>
      <c r="B17" s="320" t="s">
        <v>125</v>
      </c>
      <c r="C17" s="258" t="s">
        <v>95</v>
      </c>
      <c r="D17" s="134">
        <v>55653</v>
      </c>
      <c r="E17" s="134">
        <v>55653</v>
      </c>
      <c r="F17" s="281">
        <f t="shared" si="0"/>
        <v>0</v>
      </c>
      <c r="G17" s="134">
        <f t="shared" si="1"/>
        <v>0</v>
      </c>
      <c r="H17" s="101"/>
    </row>
    <row r="18" spans="1:8" x14ac:dyDescent="0.5">
      <c r="A18" s="132"/>
      <c r="B18" s="96"/>
      <c r="C18" s="62"/>
      <c r="D18" s="99"/>
      <c r="E18" s="159"/>
      <c r="F18" s="281"/>
      <c r="G18" s="134"/>
      <c r="H18" s="101"/>
    </row>
    <row r="19" spans="1:8" x14ac:dyDescent="0.5">
      <c r="A19" s="319" t="s">
        <v>122</v>
      </c>
      <c r="B19" s="320" t="s">
        <v>124</v>
      </c>
      <c r="C19" s="258" t="s">
        <v>95</v>
      </c>
      <c r="D19" s="99">
        <v>38207.97</v>
      </c>
      <c r="E19" s="99">
        <v>38207.97</v>
      </c>
      <c r="F19" s="281">
        <f t="shared" si="0"/>
        <v>0</v>
      </c>
      <c r="G19" s="134">
        <f t="shared" si="1"/>
        <v>0</v>
      </c>
      <c r="H19" s="101"/>
    </row>
    <row r="20" spans="1:8" x14ac:dyDescent="0.5">
      <c r="A20" s="132"/>
      <c r="B20" s="96"/>
      <c r="C20" s="62"/>
      <c r="D20" s="99"/>
      <c r="E20" s="159"/>
      <c r="F20" s="281"/>
      <c r="G20" s="134"/>
      <c r="H20" s="101"/>
    </row>
    <row r="21" spans="1:8" x14ac:dyDescent="0.5">
      <c r="A21" s="319" t="s">
        <v>122</v>
      </c>
      <c r="B21" s="320" t="s">
        <v>128</v>
      </c>
      <c r="C21" s="258" t="s">
        <v>95</v>
      </c>
      <c r="D21" s="99">
        <v>103364.54</v>
      </c>
      <c r="E21" s="99">
        <v>103364.54</v>
      </c>
      <c r="F21" s="281">
        <f t="shared" si="0"/>
        <v>0</v>
      </c>
      <c r="G21" s="134">
        <f t="shared" si="1"/>
        <v>0</v>
      </c>
      <c r="H21" s="101"/>
    </row>
    <row r="22" spans="1:8" x14ac:dyDescent="0.5">
      <c r="A22" s="132"/>
      <c r="B22" s="96"/>
      <c r="C22" s="62"/>
      <c r="D22" s="99"/>
      <c r="E22" s="159"/>
      <c r="F22" s="281"/>
      <c r="G22" s="134"/>
      <c r="H22" s="101"/>
    </row>
    <row r="23" spans="1:8" x14ac:dyDescent="0.5">
      <c r="A23" s="319" t="s">
        <v>122</v>
      </c>
      <c r="B23" s="320" t="s">
        <v>127</v>
      </c>
      <c r="C23" s="258" t="s">
        <v>95</v>
      </c>
      <c r="D23" s="99">
        <v>55271.37</v>
      </c>
      <c r="E23" s="99">
        <v>55271.37</v>
      </c>
      <c r="F23" s="281">
        <f t="shared" si="0"/>
        <v>0</v>
      </c>
      <c r="G23" s="134">
        <f t="shared" si="1"/>
        <v>0</v>
      </c>
      <c r="H23" s="101"/>
    </row>
    <row r="24" spans="1:8" x14ac:dyDescent="0.5">
      <c r="A24" s="115"/>
      <c r="B24" s="116"/>
      <c r="C24" s="62"/>
      <c r="D24" s="133"/>
      <c r="E24" s="134"/>
      <c r="F24" s="134"/>
      <c r="G24" s="134"/>
      <c r="H24" s="101"/>
    </row>
    <row r="25" spans="1:8" x14ac:dyDescent="0.5">
      <c r="A25" s="136"/>
      <c r="B25" s="137"/>
      <c r="C25" s="138"/>
      <c r="D25" s="42"/>
      <c r="E25" s="42"/>
      <c r="F25" s="42"/>
      <c r="G25" s="42"/>
      <c r="H25" s="139"/>
    </row>
    <row r="26" spans="1:8" ht="22.5" thickBot="1" x14ac:dyDescent="0.55000000000000004">
      <c r="A26" s="140"/>
      <c r="B26" s="141"/>
      <c r="C26" s="142" t="s">
        <v>45</v>
      </c>
      <c r="D26" s="273">
        <f>SUM(D7:D25)</f>
        <v>1219396.8800000001</v>
      </c>
      <c r="E26" s="408">
        <f>SUM(E7:E25)</f>
        <v>1219396.8800000001</v>
      </c>
      <c r="F26" s="273">
        <f>SUM(F7:F25)</f>
        <v>0</v>
      </c>
      <c r="G26" s="191">
        <f>D26-E26-F26</f>
        <v>0</v>
      </c>
      <c r="H26" s="144"/>
    </row>
    <row r="27" spans="1:8" ht="22.5" thickTop="1" x14ac:dyDescent="0.5"/>
  </sheetData>
  <mergeCells count="2">
    <mergeCell ref="A1:G1"/>
    <mergeCell ref="A2:G2"/>
  </mergeCells>
  <pageMargins left="0.47" right="0.3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opLeftCell="A58" workbookViewId="0">
      <selection activeCell="J48" sqref="J48:K60"/>
    </sheetView>
  </sheetViews>
  <sheetFormatPr defaultRowHeight="21.75" x14ac:dyDescent="0.5"/>
  <cols>
    <col min="1" max="1" width="7.28515625" style="29" customWidth="1"/>
    <col min="2" max="2" width="7.42578125" style="22" customWidth="1"/>
    <col min="3" max="3" width="35.140625" style="22" customWidth="1"/>
    <col min="4" max="4" width="11.28515625" style="22" customWidth="1"/>
    <col min="5" max="5" width="10.42578125" style="22" customWidth="1"/>
    <col min="6" max="6" width="8.85546875" style="22" customWidth="1"/>
    <col min="7" max="7" width="11.28515625" style="22" customWidth="1"/>
    <col min="8" max="8" width="9.140625" style="29" customWidth="1"/>
    <col min="9" max="9" width="13.42578125" style="270" customWidth="1"/>
    <col min="10" max="10" width="15.5703125" style="1" customWidth="1"/>
    <col min="11" max="11" width="12.5703125" style="1" customWidth="1"/>
    <col min="12" max="12" width="10.42578125" style="1" customWidth="1"/>
    <col min="13" max="13" width="11.42578125" style="22" customWidth="1"/>
    <col min="14" max="14" width="14.42578125" style="22" customWidth="1"/>
    <col min="15" max="15" width="11.28515625" style="22" customWidth="1"/>
    <col min="16" max="16" width="8" style="22" customWidth="1"/>
    <col min="17" max="16384" width="9.140625" style="22"/>
  </cols>
  <sheetData>
    <row r="1" spans="1:9" x14ac:dyDescent="0.5">
      <c r="A1" s="469" t="s">
        <v>63</v>
      </c>
      <c r="B1" s="469"/>
      <c r="C1" s="469"/>
      <c r="D1" s="469"/>
      <c r="E1" s="469"/>
      <c r="F1" s="469"/>
      <c r="G1" s="469"/>
      <c r="H1" s="125" t="s">
        <v>65</v>
      </c>
    </row>
    <row r="2" spans="1:9" x14ac:dyDescent="0.5">
      <c r="A2" s="469" t="s">
        <v>756</v>
      </c>
      <c r="B2" s="469"/>
      <c r="C2" s="469"/>
      <c r="D2" s="469"/>
      <c r="E2" s="469"/>
      <c r="F2" s="469"/>
      <c r="G2" s="469"/>
      <c r="H2" s="103"/>
      <c r="I2" s="307"/>
    </row>
    <row r="3" spans="1:9" x14ac:dyDescent="0.5">
      <c r="A3" s="125" t="s">
        <v>20</v>
      </c>
      <c r="B3" s="89"/>
      <c r="C3" s="89"/>
      <c r="D3" s="89"/>
      <c r="E3" s="89"/>
      <c r="F3" s="89"/>
      <c r="G3" s="103" t="s">
        <v>66</v>
      </c>
      <c r="H3" s="103" t="s">
        <v>67</v>
      </c>
      <c r="I3" s="308"/>
    </row>
    <row r="4" spans="1:9" x14ac:dyDescent="0.5">
      <c r="A4" s="126" t="s">
        <v>22</v>
      </c>
      <c r="B4" s="106" t="s">
        <v>12</v>
      </c>
      <c r="C4" s="91" t="s">
        <v>4</v>
      </c>
      <c r="D4" s="92" t="s">
        <v>27</v>
      </c>
      <c r="E4" s="127" t="s">
        <v>1</v>
      </c>
      <c r="F4" s="127" t="s">
        <v>37</v>
      </c>
      <c r="G4" s="92" t="s">
        <v>2</v>
      </c>
      <c r="H4" s="128" t="s">
        <v>3</v>
      </c>
    </row>
    <row r="5" spans="1:9" x14ac:dyDescent="0.5">
      <c r="A5" s="129"/>
      <c r="B5" s="93"/>
      <c r="C5" s="94"/>
      <c r="D5" s="95"/>
      <c r="E5" s="130"/>
      <c r="F5" s="130" t="s">
        <v>30</v>
      </c>
      <c r="G5" s="95"/>
      <c r="H5" s="131" t="s">
        <v>23</v>
      </c>
    </row>
    <row r="6" spans="1:9" x14ac:dyDescent="0.5">
      <c r="A6" s="115" t="s">
        <v>102</v>
      </c>
      <c r="B6" s="116" t="s">
        <v>103</v>
      </c>
      <c r="C6" s="288" t="s">
        <v>104</v>
      </c>
      <c r="D6" s="289">
        <v>600000</v>
      </c>
      <c r="E6" s="99"/>
      <c r="F6" s="134"/>
      <c r="G6" s="134"/>
      <c r="H6" s="101"/>
    </row>
    <row r="7" spans="1:9" x14ac:dyDescent="0.5">
      <c r="A7" s="115" t="s">
        <v>777</v>
      </c>
      <c r="B7" s="116" t="s">
        <v>801</v>
      </c>
      <c r="C7" s="288" t="s">
        <v>802</v>
      </c>
      <c r="D7" s="284">
        <v>2000000</v>
      </c>
      <c r="E7" s="99"/>
      <c r="F7" s="134"/>
      <c r="G7" s="134"/>
      <c r="H7" s="101"/>
    </row>
    <row r="8" spans="1:9" x14ac:dyDescent="0.5">
      <c r="A8" s="115"/>
      <c r="B8" s="116"/>
      <c r="C8" s="279"/>
      <c r="D8" s="284"/>
      <c r="E8" s="99"/>
      <c r="F8" s="134"/>
      <c r="G8" s="134"/>
      <c r="H8" s="101"/>
    </row>
    <row r="9" spans="1:9" x14ac:dyDescent="0.5">
      <c r="A9" s="132"/>
      <c r="B9" s="96">
        <v>1</v>
      </c>
      <c r="C9" s="62" t="s">
        <v>129</v>
      </c>
      <c r="D9" s="58">
        <v>270000</v>
      </c>
      <c r="E9" s="99"/>
      <c r="F9" s="134"/>
      <c r="G9" s="134">
        <f>D9</f>
        <v>270000</v>
      </c>
      <c r="H9" s="101" t="s">
        <v>131</v>
      </c>
      <c r="I9" s="270" t="s">
        <v>358</v>
      </c>
    </row>
    <row r="10" spans="1:9" x14ac:dyDescent="0.5">
      <c r="A10" s="132"/>
      <c r="B10" s="96"/>
      <c r="C10" s="62" t="s">
        <v>130</v>
      </c>
      <c r="D10" s="133"/>
      <c r="E10" s="99"/>
      <c r="F10" s="134"/>
      <c r="G10" s="134"/>
      <c r="H10" s="101"/>
    </row>
    <row r="11" spans="1:9" x14ac:dyDescent="0.5">
      <c r="A11" s="115" t="s">
        <v>106</v>
      </c>
      <c r="B11" s="96" t="s">
        <v>132</v>
      </c>
      <c r="C11" s="62" t="s">
        <v>133</v>
      </c>
      <c r="D11" s="133"/>
      <c r="E11" s="134">
        <v>51573</v>
      </c>
      <c r="F11" s="134"/>
      <c r="G11" s="134">
        <f>G9-E11</f>
        <v>218427</v>
      </c>
      <c r="H11" s="101"/>
    </row>
    <row r="12" spans="1:9" x14ac:dyDescent="0.5">
      <c r="A12" s="132" t="s">
        <v>253</v>
      </c>
      <c r="B12" s="96" t="s">
        <v>258</v>
      </c>
      <c r="C12" s="62" t="s">
        <v>141</v>
      </c>
      <c r="D12" s="99"/>
      <c r="E12" s="159">
        <v>10062</v>
      </c>
      <c r="F12" s="134"/>
      <c r="G12" s="134">
        <f t="shared" ref="G12:G42" si="0">G11-E12-F12</f>
        <v>208365</v>
      </c>
      <c r="H12" s="101"/>
    </row>
    <row r="13" spans="1:9" x14ac:dyDescent="0.5">
      <c r="A13" s="132" t="s">
        <v>169</v>
      </c>
      <c r="B13" s="96" t="s">
        <v>264</v>
      </c>
      <c r="C13" s="62" t="s">
        <v>265</v>
      </c>
      <c r="D13" s="99"/>
      <c r="E13" s="159">
        <v>7240</v>
      </c>
      <c r="F13" s="134"/>
      <c r="G13" s="134">
        <f t="shared" si="0"/>
        <v>201125</v>
      </c>
      <c r="H13" s="101"/>
    </row>
    <row r="14" spans="1:9" x14ac:dyDescent="0.5">
      <c r="A14" s="132" t="s">
        <v>169</v>
      </c>
      <c r="B14" s="96" t="s">
        <v>266</v>
      </c>
      <c r="C14" s="62" t="s">
        <v>267</v>
      </c>
      <c r="D14" s="99"/>
      <c r="E14" s="159">
        <v>768</v>
      </c>
      <c r="F14" s="134"/>
      <c r="G14" s="134">
        <f t="shared" si="0"/>
        <v>200357</v>
      </c>
      <c r="H14" s="101"/>
    </row>
    <row r="15" spans="1:9" x14ac:dyDescent="0.5">
      <c r="A15" s="132"/>
      <c r="B15" s="96" t="s">
        <v>276</v>
      </c>
      <c r="C15" s="62" t="s">
        <v>279</v>
      </c>
      <c r="D15" s="99"/>
      <c r="E15" s="159">
        <v>352</v>
      </c>
      <c r="F15" s="134"/>
      <c r="G15" s="134">
        <f t="shared" si="0"/>
        <v>200005</v>
      </c>
      <c r="H15" s="101" t="s">
        <v>278</v>
      </c>
    </row>
    <row r="16" spans="1:9" x14ac:dyDescent="0.5">
      <c r="A16" s="132"/>
      <c r="B16" s="96" t="s">
        <v>282</v>
      </c>
      <c r="C16" s="62" t="s">
        <v>281</v>
      </c>
      <c r="D16" s="99"/>
      <c r="E16" s="159">
        <v>396</v>
      </c>
      <c r="F16" s="134"/>
      <c r="G16" s="134">
        <f t="shared" si="0"/>
        <v>199609</v>
      </c>
      <c r="H16" s="101" t="s">
        <v>280</v>
      </c>
    </row>
    <row r="17" spans="1:8" x14ac:dyDescent="0.5">
      <c r="A17" s="132" t="s">
        <v>534</v>
      </c>
      <c r="B17" s="96" t="s">
        <v>535</v>
      </c>
      <c r="C17" s="62" t="s">
        <v>546</v>
      </c>
      <c r="D17" s="99"/>
      <c r="E17" s="159">
        <v>1160</v>
      </c>
      <c r="F17" s="134"/>
      <c r="G17" s="134">
        <f t="shared" si="0"/>
        <v>198449</v>
      </c>
      <c r="H17" s="101"/>
    </row>
    <row r="18" spans="1:8" x14ac:dyDescent="0.5">
      <c r="A18" s="132"/>
      <c r="B18" s="96" t="s">
        <v>540</v>
      </c>
      <c r="C18" s="62" t="s">
        <v>265</v>
      </c>
      <c r="D18" s="99"/>
      <c r="E18" s="159">
        <v>3500</v>
      </c>
      <c r="F18" s="134"/>
      <c r="G18" s="134">
        <f t="shared" si="0"/>
        <v>194949</v>
      </c>
      <c r="H18" s="101" t="s">
        <v>603</v>
      </c>
    </row>
    <row r="19" spans="1:8" x14ac:dyDescent="0.5">
      <c r="A19" s="132" t="s">
        <v>551</v>
      </c>
      <c r="B19" s="96" t="s">
        <v>548</v>
      </c>
      <c r="C19" s="62" t="s">
        <v>547</v>
      </c>
      <c r="D19" s="99"/>
      <c r="E19" s="159">
        <v>1940</v>
      </c>
      <c r="F19" s="134"/>
      <c r="G19" s="134">
        <f t="shared" si="0"/>
        <v>193009</v>
      </c>
      <c r="H19" s="101"/>
    </row>
    <row r="20" spans="1:8" x14ac:dyDescent="0.5">
      <c r="A20" s="132" t="s">
        <v>552</v>
      </c>
      <c r="B20" s="96" t="s">
        <v>550</v>
      </c>
      <c r="C20" s="62" t="s">
        <v>549</v>
      </c>
      <c r="D20" s="99"/>
      <c r="E20" s="159">
        <v>5204</v>
      </c>
      <c r="F20" s="134"/>
      <c r="G20" s="134">
        <f t="shared" si="0"/>
        <v>187805</v>
      </c>
      <c r="H20" s="101"/>
    </row>
    <row r="21" spans="1:8" x14ac:dyDescent="0.5">
      <c r="A21" s="132" t="s">
        <v>555</v>
      </c>
      <c r="B21" s="96" t="s">
        <v>554</v>
      </c>
      <c r="C21" s="62" t="s">
        <v>547</v>
      </c>
      <c r="D21" s="99"/>
      <c r="E21" s="159">
        <v>5504</v>
      </c>
      <c r="F21" s="134"/>
      <c r="G21" s="134">
        <f t="shared" si="0"/>
        <v>182301</v>
      </c>
      <c r="H21" s="101"/>
    </row>
    <row r="22" spans="1:8" x14ac:dyDescent="0.5">
      <c r="A22" s="132"/>
      <c r="B22" s="96" t="s">
        <v>554</v>
      </c>
      <c r="C22" s="62" t="s">
        <v>553</v>
      </c>
      <c r="D22" s="99"/>
      <c r="E22" s="159">
        <v>4652</v>
      </c>
      <c r="F22" s="134"/>
      <c r="G22" s="134">
        <f t="shared" si="0"/>
        <v>177649</v>
      </c>
      <c r="H22" s="101"/>
    </row>
    <row r="23" spans="1:8" x14ac:dyDescent="0.5">
      <c r="A23" s="132" t="s">
        <v>552</v>
      </c>
      <c r="B23" s="96" t="s">
        <v>604</v>
      </c>
      <c r="C23" s="62" t="s">
        <v>605</v>
      </c>
      <c r="D23" s="99"/>
      <c r="E23" s="200">
        <v>28612.5</v>
      </c>
      <c r="F23" s="134"/>
      <c r="G23" s="403">
        <f t="shared" si="0"/>
        <v>149036.5</v>
      </c>
      <c r="H23" s="101"/>
    </row>
    <row r="24" spans="1:8" x14ac:dyDescent="0.5">
      <c r="A24" s="132"/>
      <c r="B24" s="96" t="s">
        <v>862</v>
      </c>
      <c r="C24" s="62" t="s">
        <v>633</v>
      </c>
      <c r="D24" s="99"/>
      <c r="E24" s="403">
        <v>266.5</v>
      </c>
      <c r="F24" s="403"/>
      <c r="G24" s="403">
        <f t="shared" si="0"/>
        <v>148770</v>
      </c>
      <c r="H24" s="101" t="s">
        <v>278</v>
      </c>
    </row>
    <row r="25" spans="1:8" x14ac:dyDescent="0.5">
      <c r="A25" s="132" t="s">
        <v>836</v>
      </c>
      <c r="B25" s="96" t="s">
        <v>852</v>
      </c>
      <c r="C25" s="62" t="s">
        <v>634</v>
      </c>
      <c r="D25" s="99"/>
      <c r="E25" s="159">
        <v>20935</v>
      </c>
      <c r="F25" s="133"/>
      <c r="G25" s="403">
        <f t="shared" si="0"/>
        <v>127835</v>
      </c>
      <c r="H25" s="101" t="s">
        <v>639</v>
      </c>
    </row>
    <row r="26" spans="1:8" x14ac:dyDescent="0.5">
      <c r="A26" s="132" t="s">
        <v>836</v>
      </c>
      <c r="B26" s="96" t="s">
        <v>849</v>
      </c>
      <c r="C26" s="62" t="s">
        <v>635</v>
      </c>
      <c r="D26" s="99"/>
      <c r="E26" s="159">
        <v>240</v>
      </c>
      <c r="F26" s="133"/>
      <c r="G26" s="403">
        <f t="shared" si="0"/>
        <v>127595</v>
      </c>
      <c r="H26" s="101" t="s">
        <v>639</v>
      </c>
    </row>
    <row r="27" spans="1:8" x14ac:dyDescent="0.5">
      <c r="A27" s="132"/>
      <c r="B27" s="96" t="s">
        <v>828</v>
      </c>
      <c r="C27" s="62" t="s">
        <v>636</v>
      </c>
      <c r="D27" s="99"/>
      <c r="E27" s="159">
        <v>6328</v>
      </c>
      <c r="F27" s="133"/>
      <c r="G27" s="403">
        <f t="shared" si="0"/>
        <v>121267</v>
      </c>
      <c r="H27" s="101" t="s">
        <v>638</v>
      </c>
    </row>
    <row r="28" spans="1:8" x14ac:dyDescent="0.5">
      <c r="A28" s="132"/>
      <c r="B28" s="96" t="s">
        <v>828</v>
      </c>
      <c r="C28" s="62" t="s">
        <v>637</v>
      </c>
      <c r="D28" s="99"/>
      <c r="E28" s="159">
        <v>1516</v>
      </c>
      <c r="F28" s="133"/>
      <c r="G28" s="403">
        <f t="shared" si="0"/>
        <v>119751</v>
      </c>
      <c r="H28" s="101"/>
    </row>
    <row r="29" spans="1:8" x14ac:dyDescent="0.5">
      <c r="A29" s="132"/>
      <c r="B29" s="96" t="s">
        <v>881</v>
      </c>
      <c r="C29" s="62" t="s">
        <v>880</v>
      </c>
      <c r="D29" s="99"/>
      <c r="E29" s="159">
        <v>3510</v>
      </c>
      <c r="F29" s="133"/>
      <c r="G29" s="403">
        <f t="shared" si="0"/>
        <v>116241</v>
      </c>
      <c r="H29" s="101" t="s">
        <v>653</v>
      </c>
    </row>
    <row r="30" spans="1:8" x14ac:dyDescent="0.5">
      <c r="A30" s="132" t="s">
        <v>841</v>
      </c>
      <c r="B30" s="96" t="s">
        <v>550</v>
      </c>
      <c r="C30" s="62" t="s">
        <v>842</v>
      </c>
      <c r="D30" s="99"/>
      <c r="E30" s="159">
        <v>492</v>
      </c>
      <c r="F30" s="133"/>
      <c r="G30" s="403">
        <f t="shared" si="0"/>
        <v>115749</v>
      </c>
      <c r="H30" s="101"/>
    </row>
    <row r="31" spans="1:8" x14ac:dyDescent="0.5">
      <c r="A31" s="132"/>
      <c r="B31" s="96" t="s">
        <v>845</v>
      </c>
      <c r="C31" s="62" t="s">
        <v>850</v>
      </c>
      <c r="D31" s="99"/>
      <c r="E31" s="159">
        <v>2000</v>
      </c>
      <c r="F31" s="133"/>
      <c r="G31" s="403">
        <f t="shared" si="0"/>
        <v>113749</v>
      </c>
      <c r="H31" s="101"/>
    </row>
    <row r="32" spans="1:8" x14ac:dyDescent="0.5">
      <c r="A32" s="132" t="s">
        <v>836</v>
      </c>
      <c r="B32" s="96" t="s">
        <v>853</v>
      </c>
      <c r="C32" s="62" t="s">
        <v>265</v>
      </c>
      <c r="D32" s="99"/>
      <c r="E32" s="159">
        <v>2400</v>
      </c>
      <c r="F32" s="133"/>
      <c r="G32" s="403">
        <f t="shared" si="0"/>
        <v>111349</v>
      </c>
      <c r="H32" s="101"/>
    </row>
    <row r="33" spans="1:9" x14ac:dyDescent="0.5">
      <c r="A33" s="132" t="s">
        <v>866</v>
      </c>
      <c r="B33" s="96" t="s">
        <v>872</v>
      </c>
      <c r="C33" s="253" t="s">
        <v>873</v>
      </c>
      <c r="D33" s="99"/>
      <c r="E33" s="159">
        <v>6156</v>
      </c>
      <c r="F33" s="133"/>
      <c r="G33" s="403">
        <f t="shared" si="0"/>
        <v>105193</v>
      </c>
      <c r="H33" s="101"/>
    </row>
    <row r="34" spans="1:9" x14ac:dyDescent="0.5">
      <c r="A34" s="132"/>
      <c r="B34" s="96" t="s">
        <v>899</v>
      </c>
      <c r="C34" s="253" t="s">
        <v>874</v>
      </c>
      <c r="D34" s="99"/>
      <c r="E34" s="159">
        <v>1800</v>
      </c>
      <c r="F34" s="133"/>
      <c r="G34" s="403">
        <f t="shared" si="0"/>
        <v>103393</v>
      </c>
      <c r="H34" s="101"/>
    </row>
    <row r="35" spans="1:9" x14ac:dyDescent="0.5">
      <c r="A35" s="132"/>
      <c r="B35" s="96" t="s">
        <v>898</v>
      </c>
      <c r="C35" s="457" t="s">
        <v>921</v>
      </c>
      <c r="D35" s="99"/>
      <c r="E35" s="159">
        <v>15524</v>
      </c>
      <c r="F35" s="133"/>
      <c r="G35" s="403">
        <f t="shared" si="0"/>
        <v>87869</v>
      </c>
      <c r="H35" s="101" t="s">
        <v>922</v>
      </c>
    </row>
    <row r="36" spans="1:9" x14ac:dyDescent="0.5">
      <c r="A36" s="132"/>
      <c r="B36" s="96" t="s">
        <v>902</v>
      </c>
      <c r="C36" s="253" t="s">
        <v>903</v>
      </c>
      <c r="D36" s="99"/>
      <c r="E36" s="159">
        <v>1563</v>
      </c>
      <c r="F36" s="133"/>
      <c r="G36" s="403">
        <f t="shared" si="0"/>
        <v>86306</v>
      </c>
      <c r="H36" s="101"/>
    </row>
    <row r="37" spans="1:9" x14ac:dyDescent="0.5">
      <c r="A37" s="132"/>
      <c r="B37" s="96" t="s">
        <v>904</v>
      </c>
      <c r="C37" s="253" t="s">
        <v>905</v>
      </c>
      <c r="D37" s="99"/>
      <c r="E37" s="159">
        <v>4420</v>
      </c>
      <c r="F37" s="133"/>
      <c r="G37" s="403">
        <f t="shared" si="0"/>
        <v>81886</v>
      </c>
      <c r="H37" s="101"/>
    </row>
    <row r="38" spans="1:9" x14ac:dyDescent="0.5">
      <c r="A38" s="132"/>
      <c r="B38" s="96" t="s">
        <v>906</v>
      </c>
      <c r="C38" s="253" t="s">
        <v>923</v>
      </c>
      <c r="D38" s="99"/>
      <c r="E38" s="159">
        <v>3920</v>
      </c>
      <c r="F38" s="133"/>
      <c r="G38" s="403">
        <f t="shared" si="0"/>
        <v>77966</v>
      </c>
      <c r="H38" s="101" t="s">
        <v>922</v>
      </c>
    </row>
    <row r="39" spans="1:9" x14ac:dyDescent="0.5">
      <c r="A39" s="132"/>
      <c r="B39" s="96" t="s">
        <v>916</v>
      </c>
      <c r="C39" s="253" t="s">
        <v>914</v>
      </c>
      <c r="D39" s="99"/>
      <c r="E39" s="159">
        <v>4000</v>
      </c>
      <c r="F39" s="133"/>
      <c r="G39" s="403">
        <f t="shared" si="0"/>
        <v>73966</v>
      </c>
      <c r="H39" s="101" t="s">
        <v>915</v>
      </c>
    </row>
    <row r="40" spans="1:9" x14ac:dyDescent="0.5">
      <c r="A40" s="132" t="s">
        <v>752</v>
      </c>
      <c r="B40" s="96" t="s">
        <v>920</v>
      </c>
      <c r="C40" s="253" t="s">
        <v>919</v>
      </c>
      <c r="D40" s="99"/>
      <c r="E40" s="159">
        <v>5552</v>
      </c>
      <c r="F40" s="133"/>
      <c r="G40" s="403">
        <f t="shared" si="0"/>
        <v>68414</v>
      </c>
      <c r="H40" s="101"/>
    </row>
    <row r="41" spans="1:9" x14ac:dyDescent="0.5">
      <c r="A41" s="132"/>
      <c r="B41" s="96" t="s">
        <v>949</v>
      </c>
      <c r="C41" s="253" t="s">
        <v>265</v>
      </c>
      <c r="D41" s="99"/>
      <c r="E41" s="159">
        <v>9300</v>
      </c>
      <c r="F41" s="133"/>
      <c r="G41" s="403">
        <f t="shared" si="0"/>
        <v>59114</v>
      </c>
      <c r="H41" s="101" t="s">
        <v>278</v>
      </c>
    </row>
    <row r="42" spans="1:9" x14ac:dyDescent="0.5">
      <c r="A42" s="132"/>
      <c r="B42" s="96"/>
      <c r="C42" s="62" t="s">
        <v>986</v>
      </c>
      <c r="D42" s="99"/>
      <c r="E42" s="159">
        <v>4556</v>
      </c>
      <c r="F42" s="133"/>
      <c r="G42" s="403">
        <f t="shared" si="0"/>
        <v>54558</v>
      </c>
      <c r="H42" s="101"/>
    </row>
    <row r="43" spans="1:9" x14ac:dyDescent="0.5">
      <c r="A43" s="132"/>
      <c r="B43" s="96"/>
      <c r="C43" s="62"/>
      <c r="D43" s="99"/>
      <c r="E43" s="159"/>
      <c r="F43" s="133"/>
      <c r="G43" s="403"/>
      <c r="H43" s="101"/>
      <c r="I43" s="270" t="s">
        <v>359</v>
      </c>
    </row>
    <row r="44" spans="1:9" x14ac:dyDescent="0.5">
      <c r="A44" s="132"/>
      <c r="B44" s="96">
        <v>2</v>
      </c>
      <c r="C44" s="62" t="s">
        <v>241</v>
      </c>
      <c r="D44" s="99">
        <v>47500</v>
      </c>
      <c r="E44" s="159"/>
      <c r="F44" s="134"/>
      <c r="G44" s="134">
        <f>D44</f>
        <v>47500</v>
      </c>
      <c r="H44" s="101"/>
      <c r="I44" s="309"/>
    </row>
    <row r="45" spans="1:9" x14ac:dyDescent="0.5">
      <c r="A45" s="132" t="s">
        <v>617</v>
      </c>
      <c r="B45" s="96" t="s">
        <v>616</v>
      </c>
      <c r="C45" s="62" t="s">
        <v>618</v>
      </c>
      <c r="D45" s="99"/>
      <c r="E45" s="159">
        <v>35020</v>
      </c>
      <c r="F45" s="134"/>
      <c r="G45" s="134">
        <f>G44-E45</f>
        <v>12480</v>
      </c>
      <c r="H45" s="101"/>
      <c r="I45" s="309"/>
    </row>
    <row r="46" spans="1:9" x14ac:dyDescent="0.5">
      <c r="A46" s="132"/>
      <c r="B46" s="96"/>
      <c r="C46" s="62" t="s">
        <v>619</v>
      </c>
      <c r="D46" s="99"/>
      <c r="E46" s="159">
        <v>-5117</v>
      </c>
      <c r="F46" s="134"/>
      <c r="G46" s="134">
        <f>G45-E46</f>
        <v>17597</v>
      </c>
      <c r="H46" s="101"/>
      <c r="I46" s="309"/>
    </row>
    <row r="47" spans="1:9" x14ac:dyDescent="0.5">
      <c r="A47" s="132" t="s">
        <v>790</v>
      </c>
      <c r="B47" s="96" t="s">
        <v>805</v>
      </c>
      <c r="C47" s="62" t="s">
        <v>640</v>
      </c>
      <c r="D47" s="99"/>
      <c r="E47" s="159">
        <v>2310</v>
      </c>
      <c r="F47" s="134"/>
      <c r="G47" s="134">
        <f>G46-E47-F47</f>
        <v>15287</v>
      </c>
      <c r="H47" s="101"/>
      <c r="I47" s="309"/>
    </row>
    <row r="48" spans="1:9" x14ac:dyDescent="0.5">
      <c r="A48" s="132"/>
      <c r="B48" s="96"/>
      <c r="C48" s="62" t="s">
        <v>703</v>
      </c>
      <c r="D48" s="99">
        <v>-13907</v>
      </c>
      <c r="E48" s="159"/>
      <c r="F48" s="134"/>
      <c r="G48" s="134">
        <f>G47+D48</f>
        <v>1380</v>
      </c>
      <c r="H48" s="101"/>
      <c r="I48" s="309"/>
    </row>
    <row r="49" spans="1:10" x14ac:dyDescent="0.5">
      <c r="A49" s="132"/>
      <c r="B49" s="96"/>
      <c r="C49" s="62"/>
      <c r="D49" s="99"/>
      <c r="E49" s="159"/>
      <c r="F49" s="134"/>
      <c r="G49" s="134"/>
      <c r="H49" s="101"/>
      <c r="I49" s="270" t="s">
        <v>360</v>
      </c>
    </row>
    <row r="50" spans="1:10" x14ac:dyDescent="0.5">
      <c r="A50" s="132"/>
      <c r="B50" s="96">
        <v>3</v>
      </c>
      <c r="C50" s="62" t="s">
        <v>242</v>
      </c>
      <c r="D50" s="99">
        <v>40000</v>
      </c>
      <c r="E50" s="159"/>
      <c r="F50" s="134"/>
      <c r="G50" s="134">
        <f>D50</f>
        <v>40000</v>
      </c>
      <c r="H50" s="101"/>
    </row>
    <row r="51" spans="1:10" x14ac:dyDescent="0.5">
      <c r="A51" s="132" t="s">
        <v>575</v>
      </c>
      <c r="B51" s="96" t="s">
        <v>613</v>
      </c>
      <c r="C51" s="62" t="s">
        <v>625</v>
      </c>
      <c r="D51" s="99"/>
      <c r="E51" s="159">
        <v>27300</v>
      </c>
      <c r="F51" s="134"/>
      <c r="G51" s="134">
        <f>G50-E51</f>
        <v>12700</v>
      </c>
      <c r="H51" s="101"/>
    </row>
    <row r="52" spans="1:10" x14ac:dyDescent="0.5">
      <c r="A52" s="132"/>
      <c r="B52" s="96" t="s">
        <v>860</v>
      </c>
      <c r="C52" s="253" t="s">
        <v>851</v>
      </c>
      <c r="D52" s="282"/>
      <c r="E52" s="159">
        <v>5925</v>
      </c>
      <c r="F52" s="134"/>
      <c r="G52" s="134">
        <f>G51-E52</f>
        <v>6775</v>
      </c>
      <c r="H52" s="101"/>
    </row>
    <row r="53" spans="1:10" ht="24" customHeight="1" x14ac:dyDescent="0.5">
      <c r="A53" s="132"/>
      <c r="B53" s="96"/>
      <c r="C53" s="62"/>
      <c r="D53" s="99"/>
      <c r="E53" s="159"/>
      <c r="F53" s="134"/>
      <c r="G53" s="134"/>
      <c r="H53" s="101"/>
    </row>
    <row r="54" spans="1:10" ht="24" customHeight="1" x14ac:dyDescent="0.5">
      <c r="A54" s="132"/>
      <c r="B54" s="96">
        <v>4</v>
      </c>
      <c r="C54" s="62" t="s">
        <v>243</v>
      </c>
      <c r="D54" s="99">
        <v>36000</v>
      </c>
      <c r="E54" s="159"/>
      <c r="F54" s="134"/>
      <c r="G54" s="134">
        <f>D54</f>
        <v>36000</v>
      </c>
      <c r="H54" s="101"/>
      <c r="I54" s="309"/>
      <c r="J54" s="9"/>
    </row>
    <row r="55" spans="1:10" x14ac:dyDescent="0.5">
      <c r="A55" s="132" t="s">
        <v>551</v>
      </c>
      <c r="B55" s="96" t="s">
        <v>614</v>
      </c>
      <c r="C55" s="62" t="s">
        <v>615</v>
      </c>
      <c r="D55" s="99"/>
      <c r="E55" s="159">
        <v>18000</v>
      </c>
      <c r="F55" s="134"/>
      <c r="G55" s="134">
        <f>G54-E55</f>
        <v>18000</v>
      </c>
      <c r="H55" s="101"/>
      <c r="J55" s="283"/>
    </row>
    <row r="56" spans="1:10" ht="24" customHeight="1" x14ac:dyDescent="0.5">
      <c r="A56" s="115" t="s">
        <v>836</v>
      </c>
      <c r="B56" s="116" t="s">
        <v>857</v>
      </c>
      <c r="C56" s="62" t="s">
        <v>858</v>
      </c>
      <c r="D56" s="133"/>
      <c r="E56" s="134">
        <v>9000</v>
      </c>
      <c r="F56" s="134"/>
      <c r="G56" s="134">
        <f>G55-E56</f>
        <v>9000</v>
      </c>
      <c r="H56" s="101"/>
      <c r="J56" s="283"/>
    </row>
    <row r="57" spans="1:10" ht="24" customHeight="1" x14ac:dyDescent="0.5">
      <c r="A57" s="115"/>
      <c r="B57" s="116"/>
      <c r="C57" s="62" t="s">
        <v>910</v>
      </c>
      <c r="D57" s="133"/>
      <c r="E57" s="134"/>
      <c r="F57" s="134">
        <v>9000</v>
      </c>
      <c r="G57" s="134">
        <f>G56-E57-F57</f>
        <v>0</v>
      </c>
      <c r="H57" s="101"/>
      <c r="J57" s="283"/>
    </row>
    <row r="58" spans="1:10" ht="24" customHeight="1" x14ac:dyDescent="0.5">
      <c r="A58" s="115"/>
      <c r="B58" s="116"/>
      <c r="C58" s="100"/>
      <c r="D58" s="133"/>
      <c r="E58" s="134"/>
      <c r="F58" s="134"/>
      <c r="G58" s="134"/>
      <c r="H58" s="101"/>
      <c r="J58" s="283"/>
    </row>
    <row r="59" spans="1:10" x14ac:dyDescent="0.5">
      <c r="A59" s="115"/>
      <c r="B59" s="116">
        <v>5</v>
      </c>
      <c r="C59" s="100" t="s">
        <v>705</v>
      </c>
      <c r="D59" s="133">
        <v>6600</v>
      </c>
      <c r="E59" s="134"/>
      <c r="F59" s="134"/>
      <c r="G59" s="134">
        <f>D59</f>
        <v>6600</v>
      </c>
      <c r="H59" s="101" t="s">
        <v>704</v>
      </c>
      <c r="J59" s="283"/>
    </row>
    <row r="60" spans="1:10" ht="24" customHeight="1" x14ac:dyDescent="0.5">
      <c r="A60" s="115" t="s">
        <v>543</v>
      </c>
      <c r="B60" s="116" t="s">
        <v>701</v>
      </c>
      <c r="C60" s="62" t="s">
        <v>589</v>
      </c>
      <c r="D60" s="99"/>
      <c r="E60" s="159">
        <v>1000</v>
      </c>
      <c r="F60" s="134"/>
      <c r="G60" s="134">
        <f>G59-E60-F60</f>
        <v>5600</v>
      </c>
      <c r="H60" s="101"/>
      <c r="J60" s="9"/>
    </row>
    <row r="61" spans="1:10" ht="24" customHeight="1" x14ac:dyDescent="0.5">
      <c r="A61" s="115" t="s">
        <v>543</v>
      </c>
      <c r="B61" s="116" t="s">
        <v>702</v>
      </c>
      <c r="C61" s="62" t="s">
        <v>590</v>
      </c>
      <c r="D61" s="99"/>
      <c r="E61" s="159">
        <v>1000</v>
      </c>
      <c r="F61" s="134"/>
      <c r="G61" s="134">
        <f t="shared" ref="G61:G63" si="1">G60-E61-F61</f>
        <v>4600</v>
      </c>
      <c r="H61" s="101"/>
      <c r="J61" s="9"/>
    </row>
    <row r="62" spans="1:10" ht="24" customHeight="1" x14ac:dyDescent="0.5">
      <c r="A62" s="132"/>
      <c r="B62" s="96" t="s">
        <v>594</v>
      </c>
      <c r="C62" s="62" t="s">
        <v>595</v>
      </c>
      <c r="D62" s="58"/>
      <c r="E62" s="134">
        <v>600</v>
      </c>
      <c r="F62" s="134"/>
      <c r="G62" s="134">
        <f t="shared" si="1"/>
        <v>4000</v>
      </c>
      <c r="H62" s="101"/>
      <c r="J62" s="9"/>
    </row>
    <row r="63" spans="1:10" ht="24" customHeight="1" x14ac:dyDescent="0.5">
      <c r="A63" s="132" t="s">
        <v>876</v>
      </c>
      <c r="B63" s="96" t="s">
        <v>875</v>
      </c>
      <c r="C63" s="62" t="s">
        <v>877</v>
      </c>
      <c r="D63" s="58"/>
      <c r="E63" s="134">
        <v>500</v>
      </c>
      <c r="F63" s="134"/>
      <c r="G63" s="134">
        <f t="shared" si="1"/>
        <v>3500</v>
      </c>
      <c r="H63" s="101"/>
      <c r="J63" s="9"/>
    </row>
    <row r="64" spans="1:10" ht="24" customHeight="1" x14ac:dyDescent="0.5">
      <c r="A64" s="132"/>
      <c r="B64" s="96"/>
      <c r="C64" s="62"/>
      <c r="D64" s="58"/>
      <c r="E64" s="134"/>
      <c r="F64" s="134"/>
      <c r="G64" s="134"/>
      <c r="H64" s="101"/>
      <c r="J64" s="9"/>
    </row>
    <row r="65" spans="1:14" ht="24" customHeight="1" x14ac:dyDescent="0.5">
      <c r="A65" s="132"/>
      <c r="B65" s="96"/>
      <c r="C65" s="62"/>
      <c r="D65" s="58"/>
      <c r="E65" s="134"/>
      <c r="F65" s="134"/>
      <c r="G65" s="134"/>
      <c r="H65" s="101"/>
      <c r="J65" s="9"/>
    </row>
    <row r="66" spans="1:14" ht="24" customHeight="1" x14ac:dyDescent="0.5">
      <c r="A66" s="132"/>
      <c r="B66" s="96">
        <v>6</v>
      </c>
      <c r="C66" s="62" t="s">
        <v>746</v>
      </c>
      <c r="D66" s="58"/>
      <c r="E66" s="134"/>
      <c r="F66" s="134"/>
      <c r="G66" s="134">
        <f>D66</f>
        <v>0</v>
      </c>
      <c r="H66" s="101" t="s">
        <v>706</v>
      </c>
      <c r="J66" s="9"/>
    </row>
    <row r="67" spans="1:14" ht="24" customHeight="1" x14ac:dyDescent="0.5">
      <c r="A67" s="132" t="s">
        <v>974</v>
      </c>
      <c r="B67" s="96" t="s">
        <v>980</v>
      </c>
      <c r="C67" s="460" t="s">
        <v>724</v>
      </c>
      <c r="D67" s="438">
        <v>12015</v>
      </c>
      <c r="E67" s="438">
        <v>12015</v>
      </c>
      <c r="F67" s="134"/>
      <c r="G67" s="134">
        <f>D67-E67-F67</f>
        <v>0</v>
      </c>
      <c r="H67" s="440"/>
      <c r="J67" s="283" t="s">
        <v>754</v>
      </c>
    </row>
    <row r="68" spans="1:14" ht="24" customHeight="1" x14ac:dyDescent="0.5">
      <c r="A68" s="132" t="s">
        <v>818</v>
      </c>
      <c r="B68" s="96" t="s">
        <v>972</v>
      </c>
      <c r="C68" s="459" t="s">
        <v>725</v>
      </c>
      <c r="D68" s="438">
        <v>12150</v>
      </c>
      <c r="E68" s="438">
        <v>12150</v>
      </c>
      <c r="F68" s="134"/>
      <c r="G68" s="134">
        <f t="shared" ref="G68:G88" si="2">D68-E68-F68</f>
        <v>0</v>
      </c>
      <c r="H68" s="101"/>
      <c r="J68" s="283" t="s">
        <v>755</v>
      </c>
    </row>
    <row r="69" spans="1:14" ht="24" customHeight="1" x14ac:dyDescent="0.5">
      <c r="A69" s="132" t="s">
        <v>818</v>
      </c>
      <c r="B69" s="96" t="s">
        <v>972</v>
      </c>
      <c r="C69" s="460" t="s">
        <v>726</v>
      </c>
      <c r="D69" s="438">
        <v>7110</v>
      </c>
      <c r="E69" s="438">
        <v>7110</v>
      </c>
      <c r="F69" s="134"/>
      <c r="G69" s="134">
        <f t="shared" si="2"/>
        <v>0</v>
      </c>
      <c r="H69" s="101"/>
      <c r="J69" s="57">
        <v>1</v>
      </c>
      <c r="K69" s="1">
        <v>2</v>
      </c>
      <c r="L69" s="1">
        <v>3</v>
      </c>
      <c r="M69" s="1">
        <v>4</v>
      </c>
    </row>
    <row r="70" spans="1:14" ht="24" customHeight="1" x14ac:dyDescent="0.5">
      <c r="A70" s="132"/>
      <c r="B70" s="96">
        <v>4</v>
      </c>
      <c r="C70" s="437" t="s">
        <v>727</v>
      </c>
      <c r="D70" s="438">
        <v>9630</v>
      </c>
      <c r="E70" s="134"/>
      <c r="F70" s="134"/>
      <c r="G70" s="134">
        <f t="shared" si="2"/>
        <v>9630</v>
      </c>
      <c r="H70" s="458" t="s">
        <v>982</v>
      </c>
      <c r="J70" s="9">
        <v>12150</v>
      </c>
      <c r="K70" s="1">
        <v>7965</v>
      </c>
      <c r="L70" s="1">
        <v>11385</v>
      </c>
      <c r="M70" s="1">
        <v>9855</v>
      </c>
      <c r="N70" s="1"/>
    </row>
    <row r="71" spans="1:14" ht="24" customHeight="1" x14ac:dyDescent="0.5">
      <c r="A71" s="132"/>
      <c r="B71" s="96" t="s">
        <v>980</v>
      </c>
      <c r="C71" s="437" t="s">
        <v>728</v>
      </c>
      <c r="D71" s="438">
        <v>12420</v>
      </c>
      <c r="E71" s="438">
        <v>12420</v>
      </c>
      <c r="F71" s="134"/>
      <c r="G71" s="134">
        <f t="shared" si="2"/>
        <v>0</v>
      </c>
      <c r="H71" s="440"/>
      <c r="J71" s="9">
        <v>7110</v>
      </c>
      <c r="K71" s="1">
        <v>12195</v>
      </c>
      <c r="L71" s="1">
        <v>12420</v>
      </c>
      <c r="M71" s="1">
        <v>15030</v>
      </c>
      <c r="N71" s="1"/>
    </row>
    <row r="72" spans="1:14" ht="24" customHeight="1" x14ac:dyDescent="0.5">
      <c r="A72" s="132"/>
      <c r="B72" s="96">
        <v>6</v>
      </c>
      <c r="C72" s="436" t="s">
        <v>729</v>
      </c>
      <c r="D72" s="58">
        <v>3690</v>
      </c>
      <c r="E72" s="134"/>
      <c r="F72" s="134"/>
      <c r="G72" s="134">
        <f t="shared" si="2"/>
        <v>3690</v>
      </c>
      <c r="H72" s="101" t="s">
        <v>981</v>
      </c>
      <c r="J72" s="9">
        <v>6210</v>
      </c>
      <c r="K72" s="1">
        <v>12105</v>
      </c>
      <c r="M72" s="1">
        <v>12015</v>
      </c>
      <c r="N72" s="1"/>
    </row>
    <row r="73" spans="1:14" ht="24" customHeight="1" x14ac:dyDescent="0.5">
      <c r="A73" s="132" t="s">
        <v>818</v>
      </c>
      <c r="B73" s="96" t="s">
        <v>972</v>
      </c>
      <c r="C73" s="460" t="s">
        <v>730</v>
      </c>
      <c r="D73" s="438">
        <v>6210</v>
      </c>
      <c r="E73" s="438">
        <v>6210</v>
      </c>
      <c r="F73" s="134"/>
      <c r="G73" s="134">
        <f t="shared" si="2"/>
        <v>0</v>
      </c>
      <c r="H73" s="101"/>
      <c r="J73" s="9">
        <v>6345</v>
      </c>
      <c r="K73" s="1">
        <v>8100</v>
      </c>
      <c r="M73" s="1">
        <v>6615</v>
      </c>
      <c r="N73" s="1"/>
    </row>
    <row r="74" spans="1:14" ht="24" customHeight="1" x14ac:dyDescent="0.5">
      <c r="A74" s="132"/>
      <c r="B74" s="96">
        <v>8</v>
      </c>
      <c r="C74" s="253" t="s">
        <v>731</v>
      </c>
      <c r="D74" s="58">
        <v>7605</v>
      </c>
      <c r="E74" s="134"/>
      <c r="F74" s="134"/>
      <c r="G74" s="134">
        <f t="shared" si="2"/>
        <v>7605</v>
      </c>
      <c r="H74" s="101" t="s">
        <v>981</v>
      </c>
      <c r="J74" s="9">
        <v>5085</v>
      </c>
      <c r="K74" s="1">
        <v>10485</v>
      </c>
      <c r="M74" s="1">
        <v>6480</v>
      </c>
      <c r="N74" s="1"/>
    </row>
    <row r="75" spans="1:14" ht="24" customHeight="1" x14ac:dyDescent="0.5">
      <c r="A75" s="132" t="s">
        <v>818</v>
      </c>
      <c r="B75" s="96" t="s">
        <v>972</v>
      </c>
      <c r="C75" s="460" t="s">
        <v>732</v>
      </c>
      <c r="D75" s="438">
        <v>6345</v>
      </c>
      <c r="E75" s="438">
        <v>6345</v>
      </c>
      <c r="F75" s="134"/>
      <c r="G75" s="134">
        <f t="shared" si="2"/>
        <v>0</v>
      </c>
      <c r="H75" s="101"/>
      <c r="J75" s="9">
        <v>6525</v>
      </c>
      <c r="M75" s="1">
        <f>SUM(M70:M74)</f>
        <v>49995</v>
      </c>
      <c r="N75" s="1"/>
    </row>
    <row r="76" spans="1:14" ht="24" customHeight="1" x14ac:dyDescent="0.5">
      <c r="A76" s="132" t="s">
        <v>974</v>
      </c>
      <c r="B76" s="96" t="s">
        <v>980</v>
      </c>
      <c r="C76" s="460" t="s">
        <v>733</v>
      </c>
      <c r="D76" s="438">
        <v>15030</v>
      </c>
      <c r="E76" s="438">
        <v>15030</v>
      </c>
      <c r="F76" s="134"/>
      <c r="G76" s="134">
        <f t="shared" si="2"/>
        <v>0</v>
      </c>
      <c r="H76" s="101"/>
      <c r="J76" s="9"/>
      <c r="M76" s="1"/>
      <c r="N76" s="1"/>
    </row>
    <row r="77" spans="1:14" ht="24" customHeight="1" x14ac:dyDescent="0.5">
      <c r="A77" s="132" t="s">
        <v>974</v>
      </c>
      <c r="B77" s="96" t="s">
        <v>973</v>
      </c>
      <c r="C77" s="460" t="s">
        <v>734</v>
      </c>
      <c r="D77" s="438">
        <v>7965</v>
      </c>
      <c r="E77" s="438">
        <v>7965</v>
      </c>
      <c r="F77" s="134"/>
      <c r="G77" s="134">
        <f t="shared" si="2"/>
        <v>0</v>
      </c>
      <c r="H77" s="101"/>
      <c r="J77" s="9"/>
    </row>
    <row r="78" spans="1:14" ht="24" customHeight="1" x14ac:dyDescent="0.5">
      <c r="A78" s="132"/>
      <c r="B78" s="96">
        <v>12</v>
      </c>
      <c r="C78" s="460" t="s">
        <v>735</v>
      </c>
      <c r="D78" s="438">
        <v>10305</v>
      </c>
      <c r="E78" s="314"/>
      <c r="F78" s="134"/>
      <c r="G78" s="134">
        <f t="shared" si="2"/>
        <v>10305</v>
      </c>
      <c r="H78" s="458" t="s">
        <v>924</v>
      </c>
      <c r="J78" s="9"/>
    </row>
    <row r="79" spans="1:14" ht="24" customHeight="1" x14ac:dyDescent="0.5">
      <c r="A79" s="132" t="s">
        <v>974</v>
      </c>
      <c r="B79" s="96" t="s">
        <v>980</v>
      </c>
      <c r="C79" s="460" t="s">
        <v>736</v>
      </c>
      <c r="D79" s="438">
        <v>6615</v>
      </c>
      <c r="E79" s="438">
        <v>6615</v>
      </c>
      <c r="F79" s="134"/>
      <c r="G79" s="134">
        <f t="shared" si="2"/>
        <v>0</v>
      </c>
      <c r="H79" s="101"/>
      <c r="J79" s="9"/>
    </row>
    <row r="80" spans="1:14" ht="24" customHeight="1" x14ac:dyDescent="0.5">
      <c r="A80" s="132" t="s">
        <v>974</v>
      </c>
      <c r="B80" s="96" t="s">
        <v>973</v>
      </c>
      <c r="C80" s="460" t="s">
        <v>737</v>
      </c>
      <c r="D80" s="438">
        <v>12195</v>
      </c>
      <c r="E80" s="438">
        <v>12195</v>
      </c>
      <c r="F80" s="134"/>
      <c r="G80" s="134">
        <f t="shared" si="2"/>
        <v>0</v>
      </c>
      <c r="H80" s="101"/>
      <c r="J80" s="9"/>
    </row>
    <row r="81" spans="1:14" ht="24" customHeight="1" x14ac:dyDescent="0.5">
      <c r="A81" s="132" t="s">
        <v>818</v>
      </c>
      <c r="B81" s="96" t="s">
        <v>972</v>
      </c>
      <c r="C81" s="460" t="s">
        <v>738</v>
      </c>
      <c r="D81" s="438">
        <v>5085</v>
      </c>
      <c r="E81" s="438">
        <v>5085</v>
      </c>
      <c r="F81" s="134"/>
      <c r="G81" s="134">
        <f t="shared" si="2"/>
        <v>0</v>
      </c>
      <c r="H81" s="101"/>
      <c r="J81" s="9"/>
    </row>
    <row r="82" spans="1:14" ht="24" customHeight="1" x14ac:dyDescent="0.5">
      <c r="A82" s="132" t="s">
        <v>818</v>
      </c>
      <c r="B82" s="96" t="s">
        <v>972</v>
      </c>
      <c r="C82" s="460" t="s">
        <v>739</v>
      </c>
      <c r="D82" s="438">
        <v>6525</v>
      </c>
      <c r="E82" s="438">
        <v>6525</v>
      </c>
      <c r="F82" s="134"/>
      <c r="G82" s="134">
        <f t="shared" si="2"/>
        <v>0</v>
      </c>
      <c r="H82" s="101"/>
      <c r="J82" s="9"/>
    </row>
    <row r="83" spans="1:14" ht="24" customHeight="1" x14ac:dyDescent="0.5">
      <c r="A83" s="132" t="s">
        <v>974</v>
      </c>
      <c r="B83" s="96" t="s">
        <v>973</v>
      </c>
      <c r="C83" s="460" t="s">
        <v>740</v>
      </c>
      <c r="D83" s="438">
        <v>12105</v>
      </c>
      <c r="E83" s="438">
        <v>12105</v>
      </c>
      <c r="F83" s="134"/>
      <c r="G83" s="134">
        <f t="shared" si="2"/>
        <v>0</v>
      </c>
      <c r="H83" s="101"/>
      <c r="J83" s="9"/>
    </row>
    <row r="84" spans="1:14" ht="24" customHeight="1" x14ac:dyDescent="0.5">
      <c r="A84" s="132" t="s">
        <v>974</v>
      </c>
      <c r="B84" s="96" t="s">
        <v>973</v>
      </c>
      <c r="C84" s="460" t="s">
        <v>741</v>
      </c>
      <c r="D84" s="438">
        <v>8100</v>
      </c>
      <c r="E84" s="438">
        <v>8100</v>
      </c>
      <c r="F84" s="134"/>
      <c r="G84" s="134">
        <f t="shared" si="2"/>
        <v>0</v>
      </c>
      <c r="H84" s="101"/>
      <c r="J84" s="9"/>
    </row>
    <row r="85" spans="1:14" ht="24" customHeight="1" x14ac:dyDescent="0.5">
      <c r="A85" s="132"/>
      <c r="B85" s="96" t="s">
        <v>980</v>
      </c>
      <c r="C85" s="460" t="s">
        <v>742</v>
      </c>
      <c r="D85" s="438">
        <v>11430</v>
      </c>
      <c r="E85" s="134">
        <v>11385</v>
      </c>
      <c r="F85" s="134"/>
      <c r="G85" s="134">
        <f t="shared" si="2"/>
        <v>45</v>
      </c>
      <c r="H85" s="101"/>
      <c r="J85" s="9"/>
    </row>
    <row r="86" spans="1:14" ht="24" customHeight="1" x14ac:dyDescent="0.5">
      <c r="A86" s="132" t="s">
        <v>974</v>
      </c>
      <c r="B86" s="96" t="s">
        <v>980</v>
      </c>
      <c r="C86" s="462" t="s">
        <v>743</v>
      </c>
      <c r="D86" s="438">
        <v>6480</v>
      </c>
      <c r="E86" s="438">
        <v>6480</v>
      </c>
      <c r="F86" s="134"/>
      <c r="G86" s="134">
        <f t="shared" si="2"/>
        <v>0</v>
      </c>
      <c r="H86" s="101"/>
      <c r="J86" s="9"/>
    </row>
    <row r="87" spans="1:14" ht="24" customHeight="1" x14ac:dyDescent="0.5">
      <c r="A87" s="132" t="s">
        <v>974</v>
      </c>
      <c r="B87" s="96" t="s">
        <v>973</v>
      </c>
      <c r="C87" s="462" t="s">
        <v>744</v>
      </c>
      <c r="D87" s="438">
        <v>10485</v>
      </c>
      <c r="E87" s="438">
        <v>10485</v>
      </c>
      <c r="F87" s="134"/>
      <c r="G87" s="134">
        <f t="shared" si="2"/>
        <v>0</v>
      </c>
      <c r="H87" s="101"/>
      <c r="J87" s="9"/>
    </row>
    <row r="88" spans="1:14" ht="24" customHeight="1" x14ac:dyDescent="0.5">
      <c r="A88" s="132" t="s">
        <v>974</v>
      </c>
      <c r="B88" s="96" t="s">
        <v>980</v>
      </c>
      <c r="C88" s="462" t="s">
        <v>745</v>
      </c>
      <c r="D88" s="438">
        <v>9855</v>
      </c>
      <c r="E88" s="438">
        <v>9855</v>
      </c>
      <c r="F88" s="134"/>
      <c r="G88" s="134">
        <f t="shared" si="2"/>
        <v>0</v>
      </c>
      <c r="H88" s="440"/>
      <c r="J88" s="9"/>
    </row>
    <row r="89" spans="1:14" ht="24" customHeight="1" x14ac:dyDescent="0.5">
      <c r="A89" s="132"/>
      <c r="B89" s="96"/>
      <c r="C89" s="462"/>
      <c r="D89" s="438"/>
      <c r="E89" s="134"/>
      <c r="F89" s="134"/>
      <c r="G89" s="134"/>
      <c r="H89" s="440"/>
      <c r="J89" s="9"/>
    </row>
    <row r="90" spans="1:14" ht="24" customHeight="1" x14ac:dyDescent="0.5">
      <c r="A90" s="132"/>
      <c r="B90" s="96">
        <v>7</v>
      </c>
      <c r="C90" s="100" t="s">
        <v>925</v>
      </c>
      <c r="D90" s="58">
        <v>14457</v>
      </c>
      <c r="E90" s="134"/>
      <c r="F90" s="134"/>
      <c r="G90" s="134">
        <f>D90</f>
        <v>14457</v>
      </c>
      <c r="H90" s="101"/>
      <c r="J90" s="9"/>
    </row>
    <row r="91" spans="1:14" x14ac:dyDescent="0.5">
      <c r="A91" s="132" t="s">
        <v>866</v>
      </c>
      <c r="B91" s="96" t="s">
        <v>865</v>
      </c>
      <c r="C91" s="62" t="s">
        <v>867</v>
      </c>
      <c r="D91" s="99"/>
      <c r="E91" s="159">
        <v>9000</v>
      </c>
      <c r="F91" s="134"/>
      <c r="G91" s="134">
        <f>G90-E91</f>
        <v>5457</v>
      </c>
      <c r="H91" s="101"/>
      <c r="J91" s="9"/>
    </row>
    <row r="92" spans="1:14" x14ac:dyDescent="0.5">
      <c r="A92" s="132"/>
      <c r="B92" s="96"/>
      <c r="C92" s="62"/>
      <c r="D92" s="99"/>
      <c r="E92" s="159"/>
      <c r="F92" s="134"/>
      <c r="G92" s="134"/>
      <c r="H92" s="101"/>
      <c r="K92" s="3"/>
      <c r="N92" s="135"/>
    </row>
    <row r="93" spans="1:14" ht="22.5" thickBot="1" x14ac:dyDescent="0.55000000000000004">
      <c r="A93" s="140"/>
      <c r="B93" s="141"/>
      <c r="C93" s="142" t="s">
        <v>45</v>
      </c>
      <c r="D93" s="143">
        <f>SUM(D7:D91)</f>
        <v>2600000</v>
      </c>
      <c r="E93" s="143">
        <f>SUM(E6:E92)</f>
        <v>488055</v>
      </c>
      <c r="F93" s="271">
        <f>SUM(F6:F92)</f>
        <v>9000</v>
      </c>
      <c r="G93" s="248">
        <f>D93-E93-F93</f>
        <v>2102945</v>
      </c>
      <c r="H93" s="144"/>
      <c r="K93" s="3"/>
      <c r="N93" s="135"/>
    </row>
    <row r="94" spans="1:14" ht="22.5" thickTop="1" x14ac:dyDescent="0.5">
      <c r="D94" s="145"/>
      <c r="E94" s="145"/>
      <c r="F94" s="145"/>
      <c r="G94" s="145"/>
      <c r="J94" s="63"/>
      <c r="K94" s="3"/>
      <c r="N94" s="135"/>
    </row>
    <row r="95" spans="1:14" x14ac:dyDescent="0.5">
      <c r="D95" s="257"/>
      <c r="E95" s="145"/>
      <c r="F95" s="145"/>
      <c r="G95" s="145"/>
      <c r="I95" s="433">
        <f>600000-D93</f>
        <v>-2000000</v>
      </c>
      <c r="K95" s="3"/>
    </row>
    <row r="96" spans="1:14" x14ac:dyDescent="0.5">
      <c r="D96" s="145"/>
      <c r="E96" s="145"/>
      <c r="F96" s="145"/>
      <c r="G96" s="145"/>
    </row>
    <row r="98" spans="2:16" x14ac:dyDescent="0.5">
      <c r="B98" s="146"/>
      <c r="C98" s="146"/>
      <c r="D98" s="80"/>
      <c r="E98" s="146"/>
      <c r="F98" s="146"/>
      <c r="G98" s="147"/>
      <c r="L98" s="57"/>
      <c r="O98" s="148"/>
      <c r="P98" s="29"/>
    </row>
    <row r="99" spans="2:16" ht="21.75" customHeight="1" x14ac:dyDescent="0.5">
      <c r="B99" s="149"/>
      <c r="C99" s="146"/>
      <c r="D99" s="80"/>
      <c r="E99" s="146"/>
      <c r="F99" s="146"/>
      <c r="G99" s="147"/>
      <c r="L99" s="57"/>
      <c r="O99" s="148"/>
      <c r="P99" s="29"/>
    </row>
    <row r="100" spans="2:16" ht="22.5" customHeight="1" thickBot="1" x14ac:dyDescent="0.55000000000000004">
      <c r="B100" s="146"/>
      <c r="C100" s="146"/>
      <c r="D100" s="150"/>
      <c r="E100" s="146"/>
      <c r="F100" s="146"/>
      <c r="G100" s="147"/>
      <c r="L100" s="57"/>
      <c r="O100" s="148"/>
      <c r="P100" s="29"/>
    </row>
    <row r="101" spans="2:16" ht="22.5" thickBot="1" x14ac:dyDescent="0.55000000000000004">
      <c r="B101" s="146"/>
      <c r="C101" s="146"/>
      <c r="D101" s="80"/>
      <c r="E101" s="146"/>
      <c r="F101" s="146"/>
      <c r="G101" s="147"/>
      <c r="L101" s="57"/>
      <c r="O101" s="151"/>
      <c r="P101" s="29"/>
    </row>
    <row r="102" spans="2:16" ht="22.5" thickBot="1" x14ac:dyDescent="0.55000000000000004">
      <c r="B102" s="146"/>
      <c r="C102" s="146"/>
      <c r="D102" s="152"/>
      <c r="E102" s="146"/>
      <c r="F102" s="146"/>
      <c r="G102" s="146"/>
      <c r="L102" s="461"/>
      <c r="O102" s="154"/>
      <c r="P102" s="29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28" workbookViewId="0">
      <selection activeCell="J7" sqref="J7:K16"/>
    </sheetView>
  </sheetViews>
  <sheetFormatPr defaultRowHeight="21.75" x14ac:dyDescent="0.5"/>
  <cols>
    <col min="1" max="1" width="7.28515625" style="29" customWidth="1"/>
    <col min="2" max="2" width="8.140625" style="22" customWidth="1"/>
    <col min="3" max="3" width="33.85546875" style="22" customWidth="1"/>
    <col min="4" max="4" width="11.28515625" style="22" customWidth="1"/>
    <col min="5" max="5" width="9.5703125" style="22" customWidth="1"/>
    <col min="6" max="6" width="8.28515625" style="22" customWidth="1"/>
    <col min="7" max="7" width="11.28515625" style="22" customWidth="1"/>
    <col min="8" max="8" width="9.140625" style="29" customWidth="1"/>
    <col min="9" max="9" width="9.140625" style="22"/>
    <col min="10" max="10" width="12.85546875" style="1" bestFit="1" customWidth="1"/>
    <col min="11" max="11" width="15.140625" style="1" customWidth="1"/>
    <col min="12" max="12" width="10.42578125" style="22" customWidth="1"/>
    <col min="13" max="13" width="9.140625" style="22"/>
    <col min="14" max="14" width="14.42578125" style="22" customWidth="1"/>
    <col min="15" max="15" width="11.28515625" style="22" customWidth="1"/>
    <col min="16" max="16" width="8" style="22" customWidth="1"/>
    <col min="17" max="16384" width="9.140625" style="22"/>
  </cols>
  <sheetData>
    <row r="1" spans="1:11" x14ac:dyDescent="0.5">
      <c r="A1" s="469" t="s">
        <v>63</v>
      </c>
      <c r="B1" s="469"/>
      <c r="C1" s="469"/>
      <c r="D1" s="469"/>
      <c r="E1" s="469"/>
      <c r="F1" s="469"/>
      <c r="G1" s="469"/>
      <c r="H1" s="125" t="s">
        <v>236</v>
      </c>
    </row>
    <row r="2" spans="1:11" x14ac:dyDescent="0.5">
      <c r="A2" s="469" t="s">
        <v>756</v>
      </c>
      <c r="B2" s="469"/>
      <c r="C2" s="469"/>
      <c r="D2" s="469"/>
      <c r="E2" s="469"/>
      <c r="F2" s="469"/>
      <c r="G2" s="469"/>
      <c r="H2" s="103"/>
      <c r="I2" s="105"/>
    </row>
    <row r="3" spans="1:11" x14ac:dyDescent="0.5">
      <c r="A3" s="125" t="s">
        <v>20</v>
      </c>
      <c r="B3" s="89"/>
      <c r="C3" s="89"/>
      <c r="D3" s="89"/>
      <c r="E3" s="89"/>
      <c r="F3" s="89"/>
      <c r="G3" s="103" t="s">
        <v>66</v>
      </c>
      <c r="H3" s="103" t="s">
        <v>700</v>
      </c>
      <c r="I3" s="103"/>
    </row>
    <row r="4" spans="1:11" x14ac:dyDescent="0.5">
      <c r="A4" s="126" t="s">
        <v>22</v>
      </c>
      <c r="B4" s="106" t="s">
        <v>12</v>
      </c>
      <c r="C4" s="91" t="s">
        <v>4</v>
      </c>
      <c r="D4" s="92" t="s">
        <v>27</v>
      </c>
      <c r="E4" s="127" t="s">
        <v>1</v>
      </c>
      <c r="F4" s="127" t="s">
        <v>37</v>
      </c>
      <c r="G4" s="92" t="s">
        <v>2</v>
      </c>
      <c r="H4" s="128" t="s">
        <v>3</v>
      </c>
    </row>
    <row r="5" spans="1:11" x14ac:dyDescent="0.5">
      <c r="A5" s="129"/>
      <c r="B5" s="93"/>
      <c r="C5" s="94"/>
      <c r="D5" s="95"/>
      <c r="E5" s="130"/>
      <c r="F5" s="130" t="s">
        <v>30</v>
      </c>
      <c r="G5" s="95"/>
      <c r="H5" s="131" t="s">
        <v>23</v>
      </c>
    </row>
    <row r="6" spans="1:11" x14ac:dyDescent="0.5">
      <c r="A6" s="115"/>
      <c r="B6" s="116"/>
      <c r="C6" s="100"/>
      <c r="D6" s="133"/>
      <c r="E6" s="99"/>
      <c r="F6" s="134"/>
      <c r="G6" s="134"/>
      <c r="H6" s="101"/>
    </row>
    <row r="7" spans="1:11" x14ac:dyDescent="0.5">
      <c r="A7" s="115" t="s">
        <v>102</v>
      </c>
      <c r="B7" s="116" t="s">
        <v>103</v>
      </c>
      <c r="C7" s="288" t="s">
        <v>104</v>
      </c>
      <c r="D7" s="289">
        <v>200000</v>
      </c>
      <c r="E7" s="285"/>
      <c r="F7" s="286"/>
      <c r="G7" s="286"/>
      <c r="H7" s="287"/>
    </row>
    <row r="8" spans="1:11" x14ac:dyDescent="0.5">
      <c r="A8" s="115"/>
      <c r="B8" s="116"/>
      <c r="C8" s="279"/>
      <c r="D8" s="284"/>
      <c r="E8" s="280"/>
      <c r="F8" s="281"/>
      <c r="G8" s="281"/>
      <c r="H8" s="276"/>
    </row>
    <row r="9" spans="1:11" x14ac:dyDescent="0.5">
      <c r="A9" s="132"/>
      <c r="B9" s="96">
        <v>1</v>
      </c>
      <c r="C9" s="62" t="s">
        <v>140</v>
      </c>
      <c r="D9" s="58">
        <v>150000</v>
      </c>
      <c r="E9" s="99"/>
      <c r="F9" s="134"/>
      <c r="G9" s="134">
        <f>D9</f>
        <v>150000</v>
      </c>
      <c r="H9" s="132" t="s">
        <v>142</v>
      </c>
      <c r="K9" s="9"/>
    </row>
    <row r="10" spans="1:11" x14ac:dyDescent="0.5">
      <c r="A10" s="132" t="s">
        <v>268</v>
      </c>
      <c r="B10" s="96" t="s">
        <v>286</v>
      </c>
      <c r="C10" s="62" t="s">
        <v>287</v>
      </c>
      <c r="D10" s="133"/>
      <c r="E10" s="314">
        <v>4290</v>
      </c>
      <c r="F10" s="134"/>
      <c r="G10" s="134">
        <f>G9-E10-F10</f>
        <v>145710</v>
      </c>
      <c r="H10" s="293"/>
      <c r="K10" s="9"/>
    </row>
    <row r="11" spans="1:11" x14ac:dyDescent="0.5">
      <c r="A11" s="132" t="s">
        <v>220</v>
      </c>
      <c r="B11" s="96" t="s">
        <v>288</v>
      </c>
      <c r="C11" s="62" t="s">
        <v>289</v>
      </c>
      <c r="D11" s="99"/>
      <c r="E11" s="315">
        <v>41310</v>
      </c>
      <c r="F11" s="134"/>
      <c r="G11" s="134">
        <f>G10-E11-F11</f>
        <v>104400</v>
      </c>
      <c r="H11" s="101"/>
      <c r="J11" s="9"/>
      <c r="K11" s="9"/>
    </row>
    <row r="12" spans="1:11" x14ac:dyDescent="0.5">
      <c r="A12" s="132"/>
      <c r="B12" s="96" t="s">
        <v>596</v>
      </c>
      <c r="C12" s="62" t="s">
        <v>338</v>
      </c>
      <c r="D12" s="99"/>
      <c r="E12" s="315">
        <v>2520</v>
      </c>
      <c r="F12" s="134"/>
      <c r="G12" s="134">
        <f t="shared" ref="G12:G19" si="0">G11-E12-F12</f>
        <v>101880</v>
      </c>
      <c r="H12" s="101"/>
      <c r="J12" s="9"/>
      <c r="K12" s="9"/>
    </row>
    <row r="13" spans="1:11" x14ac:dyDescent="0.5">
      <c r="A13" s="132"/>
      <c r="B13" s="96"/>
      <c r="C13" s="62" t="s">
        <v>599</v>
      </c>
      <c r="D13" s="99"/>
      <c r="E13" s="315">
        <v>2176</v>
      </c>
      <c r="F13" s="134"/>
      <c r="G13" s="403">
        <f t="shared" si="0"/>
        <v>99704</v>
      </c>
      <c r="H13" s="101"/>
      <c r="J13" s="9"/>
      <c r="K13" s="9"/>
    </row>
    <row r="14" spans="1:11" x14ac:dyDescent="0.5">
      <c r="A14" s="132" t="s">
        <v>552</v>
      </c>
      <c r="B14" s="96" t="s">
        <v>550</v>
      </c>
      <c r="C14" s="62" t="s">
        <v>623</v>
      </c>
      <c r="D14" s="133"/>
      <c r="E14" s="404">
        <v>3850</v>
      </c>
      <c r="F14" s="134"/>
      <c r="G14" s="403">
        <f t="shared" si="0"/>
        <v>95854</v>
      </c>
      <c r="H14" s="101"/>
      <c r="J14" s="9"/>
      <c r="K14" s="9"/>
    </row>
    <row r="15" spans="1:11" x14ac:dyDescent="0.5">
      <c r="A15" s="132"/>
      <c r="B15" s="96"/>
      <c r="C15" s="62" t="s">
        <v>626</v>
      </c>
      <c r="D15" s="99"/>
      <c r="E15" s="159">
        <v>-4530</v>
      </c>
      <c r="F15" s="134"/>
      <c r="G15" s="403">
        <f t="shared" si="0"/>
        <v>100384</v>
      </c>
      <c r="H15" s="101"/>
      <c r="J15" s="283"/>
      <c r="K15" s="9"/>
    </row>
    <row r="16" spans="1:11" x14ac:dyDescent="0.5">
      <c r="A16" s="132"/>
      <c r="B16" s="96" t="s">
        <v>627</v>
      </c>
      <c r="C16" s="62" t="s">
        <v>289</v>
      </c>
      <c r="D16" s="99"/>
      <c r="E16" s="159">
        <v>20500</v>
      </c>
      <c r="F16" s="134"/>
      <c r="G16" s="403">
        <f t="shared" si="0"/>
        <v>79884</v>
      </c>
      <c r="H16" s="101"/>
      <c r="J16" s="283"/>
      <c r="K16" s="9"/>
    </row>
    <row r="17" spans="1:11" x14ac:dyDescent="0.5">
      <c r="A17" s="132" t="s">
        <v>866</v>
      </c>
      <c r="B17" s="96" t="s">
        <v>868</v>
      </c>
      <c r="C17" s="62" t="s">
        <v>870</v>
      </c>
      <c r="D17" s="99"/>
      <c r="E17" s="159">
        <v>625</v>
      </c>
      <c r="F17" s="134"/>
      <c r="G17" s="403">
        <f t="shared" si="0"/>
        <v>79259</v>
      </c>
      <c r="H17" s="101"/>
      <c r="J17" s="283"/>
      <c r="K17" s="9"/>
    </row>
    <row r="18" spans="1:11" x14ac:dyDescent="0.5">
      <c r="A18" s="132" t="s">
        <v>818</v>
      </c>
      <c r="B18" s="96" t="s">
        <v>917</v>
      </c>
      <c r="C18" s="62" t="s">
        <v>918</v>
      </c>
      <c r="D18" s="99"/>
      <c r="E18" s="159">
        <v>7150</v>
      </c>
      <c r="F18" s="134"/>
      <c r="G18" s="403">
        <f t="shared" si="0"/>
        <v>72109</v>
      </c>
      <c r="H18" s="101"/>
      <c r="J18" s="283"/>
      <c r="K18" s="9"/>
    </row>
    <row r="19" spans="1:11" x14ac:dyDescent="0.5">
      <c r="A19" s="132"/>
      <c r="B19" s="96" t="s">
        <v>948</v>
      </c>
      <c r="C19" s="62" t="s">
        <v>599</v>
      </c>
      <c r="D19" s="99"/>
      <c r="E19" s="159">
        <v>352</v>
      </c>
      <c r="F19" s="134"/>
      <c r="G19" s="403">
        <f t="shared" si="0"/>
        <v>71757</v>
      </c>
      <c r="H19" s="101"/>
      <c r="J19" s="283"/>
      <c r="K19" s="9"/>
    </row>
    <row r="20" spans="1:11" x14ac:dyDescent="0.5">
      <c r="A20" s="132"/>
      <c r="B20" s="96"/>
      <c r="C20" s="62"/>
      <c r="D20" s="99"/>
      <c r="E20" s="159"/>
      <c r="F20" s="134"/>
      <c r="G20" s="403"/>
      <c r="H20" s="101"/>
      <c r="J20" s="283"/>
      <c r="K20" s="9"/>
    </row>
    <row r="21" spans="1:11" x14ac:dyDescent="0.5">
      <c r="A21" s="132"/>
      <c r="B21" s="96">
        <v>2</v>
      </c>
      <c r="C21" s="62" t="s">
        <v>608</v>
      </c>
      <c r="D21" s="99">
        <v>10000</v>
      </c>
      <c r="E21" s="159"/>
      <c r="F21" s="134"/>
      <c r="G21" s="134">
        <f>D21</f>
        <v>10000</v>
      </c>
      <c r="H21" s="101" t="s">
        <v>610</v>
      </c>
      <c r="J21" s="283"/>
      <c r="K21" s="9"/>
    </row>
    <row r="22" spans="1:11" x14ac:dyDescent="0.5">
      <c r="A22" s="132" t="s">
        <v>866</v>
      </c>
      <c r="B22" s="96" t="s">
        <v>868</v>
      </c>
      <c r="C22" s="62" t="s">
        <v>869</v>
      </c>
      <c r="D22" s="99"/>
      <c r="E22" s="159">
        <v>3675</v>
      </c>
      <c r="F22" s="134"/>
      <c r="G22" s="134">
        <f>G21-E22</f>
        <v>6325</v>
      </c>
      <c r="H22" s="101" t="s">
        <v>611</v>
      </c>
      <c r="J22" s="283"/>
      <c r="K22" s="9"/>
    </row>
    <row r="23" spans="1:11" x14ac:dyDescent="0.5">
      <c r="A23" s="132" t="s">
        <v>752</v>
      </c>
      <c r="B23" s="96" t="s">
        <v>901</v>
      </c>
      <c r="C23" s="62" t="s">
        <v>900</v>
      </c>
      <c r="D23" s="99"/>
      <c r="E23" s="159">
        <v>1690</v>
      </c>
      <c r="F23" s="134"/>
      <c r="G23" s="134">
        <f>G22-E23</f>
        <v>4635</v>
      </c>
      <c r="H23" s="101"/>
      <c r="J23" s="283"/>
      <c r="K23" s="9"/>
    </row>
    <row r="24" spans="1:11" x14ac:dyDescent="0.5">
      <c r="A24" s="132"/>
      <c r="B24" s="96"/>
      <c r="C24" s="62"/>
      <c r="D24" s="99"/>
      <c r="E24" s="159"/>
      <c r="F24" s="134"/>
      <c r="G24" s="134"/>
      <c r="H24" s="101"/>
      <c r="J24" s="283"/>
      <c r="K24" s="9"/>
    </row>
    <row r="25" spans="1:11" x14ac:dyDescent="0.5">
      <c r="A25" s="132"/>
      <c r="B25" s="96">
        <v>3</v>
      </c>
      <c r="C25" s="62" t="s">
        <v>609</v>
      </c>
      <c r="D25" s="99">
        <v>30000</v>
      </c>
      <c r="E25" s="159"/>
      <c r="F25" s="134"/>
      <c r="G25" s="134">
        <f>D25</f>
        <v>30000</v>
      </c>
      <c r="H25" s="101" t="s">
        <v>612</v>
      </c>
      <c r="J25" s="283"/>
      <c r="K25" s="9"/>
    </row>
    <row r="26" spans="1:11" x14ac:dyDescent="0.5">
      <c r="A26" s="115" t="s">
        <v>543</v>
      </c>
      <c r="B26" s="116" t="s">
        <v>620</v>
      </c>
      <c r="C26" s="62" t="s">
        <v>591</v>
      </c>
      <c r="D26" s="99"/>
      <c r="E26" s="159">
        <v>900</v>
      </c>
      <c r="F26" s="134"/>
      <c r="G26" s="134">
        <f>G25-E26</f>
        <v>29100</v>
      </c>
      <c r="H26" s="101"/>
      <c r="J26" s="283"/>
      <c r="K26" s="9"/>
    </row>
    <row r="27" spans="1:11" x14ac:dyDescent="0.5">
      <c r="A27" s="132"/>
      <c r="B27" s="96" t="s">
        <v>598</v>
      </c>
      <c r="C27" s="62" t="s">
        <v>597</v>
      </c>
      <c r="D27" s="58"/>
      <c r="E27" s="134">
        <v>900</v>
      </c>
      <c r="F27" s="134"/>
      <c r="G27" s="134">
        <f>G26-E27</f>
        <v>28200</v>
      </c>
      <c r="H27" s="101"/>
      <c r="K27" s="9"/>
    </row>
    <row r="28" spans="1:11" x14ac:dyDescent="0.5">
      <c r="A28" s="132"/>
      <c r="B28" s="96" t="s">
        <v>550</v>
      </c>
      <c r="C28" s="62" t="s">
        <v>624</v>
      </c>
      <c r="D28" s="99"/>
      <c r="E28" s="159">
        <v>14700</v>
      </c>
      <c r="F28" s="134"/>
      <c r="G28" s="134">
        <f>G27-E28</f>
        <v>13500</v>
      </c>
      <c r="H28" s="101"/>
      <c r="J28" s="63"/>
      <c r="K28" s="63"/>
    </row>
    <row r="29" spans="1:11" x14ac:dyDescent="0.5">
      <c r="A29" s="132" t="s">
        <v>836</v>
      </c>
      <c r="B29" s="96" t="s">
        <v>848</v>
      </c>
      <c r="C29" s="253" t="s">
        <v>632</v>
      </c>
      <c r="D29" s="282"/>
      <c r="E29" s="159">
        <v>5000</v>
      </c>
      <c r="F29" s="134"/>
      <c r="G29" s="134">
        <f>G28-E29-F29</f>
        <v>8500</v>
      </c>
      <c r="H29" s="101"/>
      <c r="J29" s="63"/>
      <c r="K29" s="63"/>
    </row>
    <row r="30" spans="1:11" x14ac:dyDescent="0.5">
      <c r="A30" s="132"/>
      <c r="B30" s="96" t="s">
        <v>859</v>
      </c>
      <c r="C30" s="62" t="s">
        <v>861</v>
      </c>
      <c r="D30" s="282"/>
      <c r="E30" s="159">
        <v>900</v>
      </c>
      <c r="F30" s="134"/>
      <c r="G30" s="134">
        <f t="shared" ref="G30:G32" si="1">G29-E30-F30</f>
        <v>7600</v>
      </c>
      <c r="H30" s="101"/>
    </row>
    <row r="31" spans="1:11" x14ac:dyDescent="0.5">
      <c r="A31" s="132" t="s">
        <v>876</v>
      </c>
      <c r="B31" s="96" t="s">
        <v>881</v>
      </c>
      <c r="C31" s="253" t="s">
        <v>882</v>
      </c>
      <c r="D31" s="282"/>
      <c r="E31" s="159">
        <v>375</v>
      </c>
      <c r="F31" s="134"/>
      <c r="G31" s="134">
        <f t="shared" si="1"/>
        <v>7225</v>
      </c>
      <c r="H31" s="101"/>
    </row>
    <row r="32" spans="1:11" x14ac:dyDescent="0.5">
      <c r="A32" s="132"/>
      <c r="B32" s="96"/>
      <c r="C32" s="253" t="s">
        <v>909</v>
      </c>
      <c r="D32" s="282"/>
      <c r="E32" s="159"/>
      <c r="F32" s="134">
        <v>900</v>
      </c>
      <c r="G32" s="134">
        <f t="shared" si="1"/>
        <v>6325</v>
      </c>
      <c r="H32" s="101"/>
    </row>
    <row r="33" spans="1:16" x14ac:dyDescent="0.5">
      <c r="A33" s="132"/>
      <c r="B33" s="96"/>
      <c r="C33" s="253"/>
      <c r="D33" s="282"/>
      <c r="E33" s="159"/>
      <c r="F33" s="134"/>
      <c r="G33" s="134"/>
      <c r="H33" s="101"/>
    </row>
    <row r="34" spans="1:16" x14ac:dyDescent="0.5">
      <c r="A34" s="132"/>
      <c r="B34" s="96"/>
      <c r="C34" s="253" t="s">
        <v>139</v>
      </c>
      <c r="D34" s="405">
        <v>10000</v>
      </c>
      <c r="E34" s="99"/>
      <c r="F34" s="99"/>
      <c r="G34" s="134"/>
      <c r="H34" s="101"/>
    </row>
    <row r="35" spans="1:16" x14ac:dyDescent="0.5">
      <c r="A35" s="132"/>
      <c r="B35" s="96"/>
      <c r="C35" s="62"/>
      <c r="D35" s="99"/>
      <c r="E35" s="99"/>
      <c r="F35" s="99"/>
      <c r="G35" s="134"/>
      <c r="H35" s="101"/>
    </row>
    <row r="36" spans="1:16" x14ac:dyDescent="0.5">
      <c r="A36" s="136"/>
      <c r="B36" s="137"/>
      <c r="C36" s="138"/>
      <c r="D36" s="42"/>
      <c r="E36" s="42"/>
      <c r="F36" s="42"/>
      <c r="G36" s="42"/>
      <c r="H36" s="139"/>
      <c r="J36" s="1" t="s">
        <v>38</v>
      </c>
      <c r="K36" s="216">
        <v>2450000</v>
      </c>
      <c r="N36" s="135"/>
    </row>
    <row r="37" spans="1:16" ht="22.5" thickBot="1" x14ac:dyDescent="0.55000000000000004">
      <c r="A37" s="140"/>
      <c r="B37" s="141"/>
      <c r="C37" s="142" t="s">
        <v>45</v>
      </c>
      <c r="D37" s="143">
        <f>SUM(D9:D36)</f>
        <v>200000</v>
      </c>
      <c r="E37" s="143">
        <f>SUM(E9:E36)</f>
        <v>106383</v>
      </c>
      <c r="F37" s="271">
        <f>SUM(F9:F36)</f>
        <v>900</v>
      </c>
      <c r="G37" s="310">
        <f>D37-E37-F37</f>
        <v>92717</v>
      </c>
      <c r="H37" s="144"/>
      <c r="J37" s="1" t="s">
        <v>86</v>
      </c>
      <c r="K37" s="216">
        <v>1355500</v>
      </c>
      <c r="N37" s="135"/>
    </row>
    <row r="38" spans="1:16" ht="22.5" thickTop="1" x14ac:dyDescent="0.5">
      <c r="D38" s="145"/>
      <c r="E38" s="145"/>
      <c r="F38" s="145"/>
      <c r="G38" s="145"/>
      <c r="J38" s="1" t="s">
        <v>87</v>
      </c>
      <c r="K38" s="216">
        <v>600000</v>
      </c>
      <c r="N38" s="135"/>
    </row>
    <row r="39" spans="1:16" x14ac:dyDescent="0.5">
      <c r="D39" s="257"/>
      <c r="E39" s="145"/>
      <c r="F39" s="145"/>
      <c r="G39" s="145"/>
      <c r="J39" s="1" t="s">
        <v>88</v>
      </c>
      <c r="K39" s="216">
        <v>261500</v>
      </c>
    </row>
    <row r="40" spans="1:16" x14ac:dyDescent="0.5">
      <c r="D40" s="145"/>
      <c r="E40" s="145"/>
      <c r="F40" s="145"/>
      <c r="G40" s="145"/>
      <c r="J40" s="1" t="s">
        <v>89</v>
      </c>
      <c r="K40" s="9">
        <v>333000</v>
      </c>
    </row>
    <row r="41" spans="1:16" x14ac:dyDescent="0.5">
      <c r="J41" s="1" t="s">
        <v>90</v>
      </c>
      <c r="K41" s="283">
        <f>SUM(K36:K40)</f>
        <v>5000000</v>
      </c>
    </row>
    <row r="42" spans="1:16" x14ac:dyDescent="0.5">
      <c r="B42" s="146"/>
      <c r="C42" s="146"/>
      <c r="D42" s="80"/>
      <c r="E42" s="146"/>
      <c r="F42" s="146"/>
      <c r="G42" s="147"/>
      <c r="L42" s="57"/>
      <c r="O42" s="148"/>
      <c r="P42" s="29"/>
    </row>
    <row r="43" spans="1:16" x14ac:dyDescent="0.5">
      <c r="B43" s="149"/>
      <c r="C43" s="146"/>
      <c r="D43" s="80"/>
      <c r="E43" s="146"/>
      <c r="F43" s="146"/>
      <c r="G43" s="147"/>
      <c r="L43" s="57"/>
      <c r="O43" s="148"/>
      <c r="P43" s="29"/>
    </row>
    <row r="44" spans="1:16" ht="22.5" thickBot="1" x14ac:dyDescent="0.55000000000000004">
      <c r="B44" s="146"/>
      <c r="C44" s="146"/>
      <c r="D44" s="150"/>
      <c r="E44" s="146"/>
      <c r="F44" s="146"/>
      <c r="G44" s="147"/>
      <c r="L44" s="57"/>
      <c r="O44" s="148"/>
      <c r="P44" s="29"/>
    </row>
    <row r="45" spans="1:16" ht="22.5" thickBot="1" x14ac:dyDescent="0.55000000000000004">
      <c r="B45" s="146"/>
      <c r="C45" s="146"/>
      <c r="D45" s="80"/>
      <c r="E45" s="146"/>
      <c r="F45" s="146"/>
      <c r="G45" s="147"/>
      <c r="L45" s="57"/>
      <c r="O45" s="151"/>
      <c r="P45" s="29"/>
    </row>
    <row r="46" spans="1:16" ht="22.5" thickBot="1" x14ac:dyDescent="0.55000000000000004">
      <c r="B46" s="146"/>
      <c r="C46" s="146"/>
      <c r="D46" s="152"/>
      <c r="E46" s="146"/>
      <c r="F46" s="146"/>
      <c r="G46" s="146"/>
      <c r="L46" s="153"/>
      <c r="O46" s="154"/>
      <c r="P46" s="29"/>
    </row>
  </sheetData>
  <mergeCells count="2">
    <mergeCell ref="A1:G1"/>
    <mergeCell ref="A2:G2"/>
  </mergeCells>
  <pageMargins left="0.3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6" workbookViewId="0">
      <selection activeCell="J6" sqref="J6:L24"/>
    </sheetView>
  </sheetViews>
  <sheetFormatPr defaultRowHeight="21.75" x14ac:dyDescent="0.5"/>
  <cols>
    <col min="1" max="1" width="7.28515625" style="29" customWidth="1"/>
    <col min="2" max="2" width="8.140625" style="22" customWidth="1"/>
    <col min="3" max="3" width="33.85546875" style="22" customWidth="1"/>
    <col min="4" max="4" width="11.28515625" style="22" customWidth="1"/>
    <col min="5" max="5" width="9.5703125" style="22" customWidth="1"/>
    <col min="6" max="6" width="8.28515625" style="22" customWidth="1"/>
    <col min="7" max="7" width="11.28515625" style="22" customWidth="1"/>
    <col min="8" max="8" width="9.140625" style="29" customWidth="1"/>
    <col min="9" max="9" width="9.140625" style="22"/>
    <col min="10" max="10" width="12.85546875" style="1" bestFit="1" customWidth="1"/>
    <col min="11" max="11" width="15.140625" style="1" customWidth="1"/>
    <col min="12" max="12" width="10.42578125" style="22" customWidth="1"/>
    <col min="13" max="13" width="9.140625" style="22"/>
    <col min="14" max="14" width="14.42578125" style="22" customWidth="1"/>
    <col min="15" max="15" width="11.28515625" style="22" customWidth="1"/>
    <col min="16" max="16" width="8" style="22" customWidth="1"/>
    <col min="17" max="16384" width="9.140625" style="22"/>
  </cols>
  <sheetData>
    <row r="1" spans="1:11" x14ac:dyDescent="0.5">
      <c r="A1" s="469" t="s">
        <v>63</v>
      </c>
      <c r="B1" s="469"/>
      <c r="C1" s="469"/>
      <c r="D1" s="469"/>
      <c r="E1" s="469"/>
      <c r="F1" s="469"/>
      <c r="G1" s="469"/>
      <c r="H1" s="125" t="s">
        <v>236</v>
      </c>
    </row>
    <row r="2" spans="1:11" x14ac:dyDescent="0.5">
      <c r="A2" s="469" t="s">
        <v>776</v>
      </c>
      <c r="B2" s="469"/>
      <c r="C2" s="469"/>
      <c r="D2" s="469"/>
      <c r="E2" s="469"/>
      <c r="F2" s="469"/>
      <c r="G2" s="469"/>
      <c r="H2" s="103"/>
      <c r="I2" s="105"/>
    </row>
    <row r="3" spans="1:11" x14ac:dyDescent="0.5">
      <c r="A3" s="125" t="s">
        <v>20</v>
      </c>
      <c r="B3" s="89"/>
      <c r="C3" s="89"/>
      <c r="D3" s="89"/>
      <c r="E3" s="89"/>
      <c r="F3" s="89"/>
      <c r="G3" s="103" t="s">
        <v>66</v>
      </c>
      <c r="H3" s="103" t="s">
        <v>237</v>
      </c>
      <c r="I3" s="103"/>
    </row>
    <row r="4" spans="1:11" x14ac:dyDescent="0.5">
      <c r="A4" s="126" t="s">
        <v>22</v>
      </c>
      <c r="B4" s="106" t="s">
        <v>12</v>
      </c>
      <c r="C4" s="91" t="s">
        <v>4</v>
      </c>
      <c r="D4" s="92" t="s">
        <v>27</v>
      </c>
      <c r="E4" s="127" t="s">
        <v>1</v>
      </c>
      <c r="F4" s="127" t="s">
        <v>37</v>
      </c>
      <c r="G4" s="92" t="s">
        <v>2</v>
      </c>
      <c r="H4" s="128" t="s">
        <v>3</v>
      </c>
    </row>
    <row r="5" spans="1:11" x14ac:dyDescent="0.5">
      <c r="A5" s="129"/>
      <c r="B5" s="93"/>
      <c r="C5" s="94"/>
      <c r="D5" s="95"/>
      <c r="E5" s="130"/>
      <c r="F5" s="130" t="s">
        <v>30</v>
      </c>
      <c r="G5" s="95"/>
      <c r="H5" s="131" t="s">
        <v>23</v>
      </c>
    </row>
    <row r="6" spans="1:11" x14ac:dyDescent="0.5">
      <c r="A6" s="115"/>
      <c r="B6" s="116"/>
      <c r="C6" s="279"/>
      <c r="D6" s="284"/>
      <c r="E6" s="280"/>
      <c r="F6" s="281"/>
      <c r="G6" s="281"/>
      <c r="H6" s="276"/>
    </row>
    <row r="7" spans="1:11" x14ac:dyDescent="0.5">
      <c r="A7" s="115" t="s">
        <v>102</v>
      </c>
      <c r="B7" s="116" t="s">
        <v>103</v>
      </c>
      <c r="C7" s="62" t="s">
        <v>238</v>
      </c>
      <c r="D7" s="58"/>
      <c r="E7" s="99"/>
      <c r="F7" s="134"/>
      <c r="G7" s="134"/>
      <c r="H7" s="132"/>
      <c r="K7" s="9"/>
    </row>
    <row r="8" spans="1:11" x14ac:dyDescent="0.5">
      <c r="A8" s="132"/>
      <c r="B8" s="96"/>
      <c r="C8" s="62" t="s">
        <v>240</v>
      </c>
      <c r="D8" s="133">
        <v>5000</v>
      </c>
      <c r="E8" s="314"/>
      <c r="F8" s="134"/>
      <c r="G8" s="134">
        <f>D8</f>
        <v>5000</v>
      </c>
      <c r="H8" s="293"/>
      <c r="K8" s="9"/>
    </row>
    <row r="9" spans="1:11" x14ac:dyDescent="0.5">
      <c r="A9" s="132"/>
      <c r="B9" s="96"/>
      <c r="C9" s="62"/>
      <c r="D9" s="99"/>
      <c r="E9" s="315"/>
      <c r="F9" s="134"/>
      <c r="G9" s="134"/>
      <c r="H9" s="101"/>
      <c r="J9" s="9"/>
      <c r="K9" s="9"/>
    </row>
    <row r="10" spans="1:11" x14ac:dyDescent="0.5">
      <c r="A10" s="132"/>
      <c r="B10" s="96"/>
      <c r="C10" s="62" t="s">
        <v>239</v>
      </c>
      <c r="D10" s="99">
        <v>12000</v>
      </c>
      <c r="E10" s="315"/>
      <c r="F10" s="134"/>
      <c r="G10" s="134">
        <f>D10</f>
        <v>12000</v>
      </c>
      <c r="H10" s="101"/>
      <c r="J10" s="9"/>
      <c r="K10" s="9"/>
    </row>
    <row r="11" spans="1:11" x14ac:dyDescent="0.5">
      <c r="A11" s="132"/>
      <c r="B11" s="96"/>
      <c r="C11" s="62"/>
      <c r="D11" s="99"/>
      <c r="E11" s="315"/>
      <c r="F11" s="134"/>
      <c r="G11" s="134"/>
      <c r="H11" s="101"/>
      <c r="J11" s="9"/>
      <c r="K11" s="9"/>
    </row>
    <row r="12" spans="1:11" x14ac:dyDescent="0.5">
      <c r="A12" s="132" t="s">
        <v>716</v>
      </c>
      <c r="B12" s="96" t="s">
        <v>774</v>
      </c>
      <c r="C12" s="62" t="s">
        <v>775</v>
      </c>
      <c r="D12" s="133">
        <v>3000</v>
      </c>
      <c r="E12" s="314"/>
      <c r="F12" s="134"/>
      <c r="G12" s="134">
        <v>3000</v>
      </c>
      <c r="H12" s="101"/>
      <c r="J12" s="9"/>
      <c r="K12" s="9"/>
    </row>
    <row r="13" spans="1:11" x14ac:dyDescent="0.5">
      <c r="A13" s="132"/>
      <c r="B13" s="96"/>
      <c r="C13" s="62"/>
      <c r="D13" s="99"/>
      <c r="E13" s="159"/>
      <c r="F13" s="134"/>
      <c r="G13" s="134"/>
      <c r="H13" s="101"/>
      <c r="J13" s="283"/>
      <c r="K13" s="9"/>
    </row>
    <row r="14" spans="1:11" x14ac:dyDescent="0.5">
      <c r="A14" s="115"/>
      <c r="B14" s="116"/>
      <c r="C14" s="62"/>
      <c r="D14" s="133"/>
      <c r="E14" s="134"/>
      <c r="F14" s="134"/>
      <c r="G14" s="134"/>
      <c r="H14" s="101"/>
      <c r="K14" s="9"/>
    </row>
    <row r="15" spans="1:11" x14ac:dyDescent="0.5">
      <c r="A15" s="132"/>
      <c r="B15" s="96"/>
      <c r="C15" s="253"/>
      <c r="D15" s="134"/>
      <c r="E15" s="159"/>
      <c r="F15" s="134"/>
      <c r="G15" s="134"/>
      <c r="H15" s="101"/>
      <c r="J15" s="63"/>
      <c r="K15" s="63"/>
    </row>
    <row r="16" spans="1:11" x14ac:dyDescent="0.5">
      <c r="A16" s="132"/>
      <c r="B16" s="96"/>
      <c r="C16" s="138"/>
      <c r="D16" s="282"/>
      <c r="E16" s="159"/>
      <c r="F16" s="134"/>
      <c r="G16" s="134"/>
      <c r="H16" s="101"/>
    </row>
    <row r="17" spans="1:16" x14ac:dyDescent="0.5">
      <c r="A17" s="132"/>
      <c r="B17" s="96"/>
      <c r="C17" s="120"/>
      <c r="D17" s="278"/>
      <c r="E17" s="99"/>
      <c r="F17" s="99"/>
      <c r="G17" s="134"/>
      <c r="H17" s="101"/>
    </row>
    <row r="18" spans="1:16" x14ac:dyDescent="0.5">
      <c r="A18" s="132"/>
      <c r="B18" s="96"/>
      <c r="C18" s="62"/>
      <c r="D18" s="99"/>
      <c r="E18" s="99"/>
      <c r="F18" s="99"/>
      <c r="G18" s="134"/>
      <c r="H18" s="101"/>
    </row>
    <row r="19" spans="1:16" x14ac:dyDescent="0.5">
      <c r="A19" s="136"/>
      <c r="B19" s="137"/>
      <c r="C19" s="138"/>
      <c r="D19" s="42"/>
      <c r="E19" s="42"/>
      <c r="F19" s="42"/>
      <c r="G19" s="42"/>
      <c r="H19" s="139"/>
      <c r="K19" s="216"/>
      <c r="N19" s="135"/>
    </row>
    <row r="20" spans="1:16" ht="22.5" thickBot="1" x14ac:dyDescent="0.55000000000000004">
      <c r="A20" s="140"/>
      <c r="B20" s="141"/>
      <c r="C20" s="142" t="s">
        <v>45</v>
      </c>
      <c r="D20" s="143">
        <f>SUM(D7:D19)</f>
        <v>20000</v>
      </c>
      <c r="E20" s="143">
        <f>SUM(E7:E19)</f>
        <v>0</v>
      </c>
      <c r="F20" s="271">
        <f>SUM(F7:F19)</f>
        <v>0</v>
      </c>
      <c r="G20" s="310">
        <f>D20-E20-F20</f>
        <v>20000</v>
      </c>
      <c r="H20" s="144"/>
      <c r="K20" s="216"/>
      <c r="N20" s="135"/>
    </row>
    <row r="21" spans="1:16" ht="22.5" thickTop="1" x14ac:dyDescent="0.5">
      <c r="D21" s="145"/>
      <c r="E21" s="145"/>
      <c r="F21" s="145"/>
      <c r="G21" s="145"/>
      <c r="K21" s="216"/>
      <c r="N21" s="135"/>
    </row>
    <row r="22" spans="1:16" x14ac:dyDescent="0.5">
      <c r="D22" s="257"/>
      <c r="E22" s="145"/>
      <c r="F22" s="145"/>
      <c r="G22" s="145"/>
      <c r="K22" s="216"/>
    </row>
    <row r="23" spans="1:16" x14ac:dyDescent="0.5">
      <c r="D23" s="145"/>
      <c r="E23" s="145"/>
      <c r="F23" s="145"/>
      <c r="G23" s="145"/>
      <c r="K23" s="9"/>
    </row>
    <row r="24" spans="1:16" x14ac:dyDescent="0.5">
      <c r="K24" s="283"/>
    </row>
    <row r="25" spans="1:16" x14ac:dyDescent="0.5">
      <c r="B25" s="146"/>
      <c r="C25" s="146"/>
      <c r="D25" s="80"/>
      <c r="E25" s="146"/>
      <c r="F25" s="146"/>
      <c r="G25" s="147"/>
      <c r="L25" s="57"/>
      <c r="O25" s="148"/>
      <c r="P25" s="29"/>
    </row>
    <row r="26" spans="1:16" x14ac:dyDescent="0.5">
      <c r="B26" s="149"/>
      <c r="C26" s="146"/>
      <c r="D26" s="80"/>
      <c r="E26" s="146"/>
      <c r="F26" s="146"/>
      <c r="G26" s="147"/>
      <c r="L26" s="57"/>
      <c r="O26" s="148"/>
      <c r="P26" s="29"/>
    </row>
    <row r="27" spans="1:16" ht="22.5" thickBot="1" x14ac:dyDescent="0.55000000000000004">
      <c r="B27" s="146"/>
      <c r="C27" s="146"/>
      <c r="D27" s="150"/>
      <c r="E27" s="146"/>
      <c r="F27" s="146"/>
      <c r="G27" s="147"/>
      <c r="L27" s="57"/>
      <c r="O27" s="148"/>
      <c r="P27" s="29"/>
    </row>
    <row r="28" spans="1:16" ht="22.5" thickBot="1" x14ac:dyDescent="0.55000000000000004">
      <c r="B28" s="146"/>
      <c r="C28" s="146"/>
      <c r="D28" s="80"/>
      <c r="E28" s="146"/>
      <c r="F28" s="146"/>
      <c r="G28" s="147"/>
      <c r="L28" s="57"/>
      <c r="O28" s="151"/>
      <c r="P28" s="29"/>
    </row>
    <row r="29" spans="1:16" ht="22.5" thickBot="1" x14ac:dyDescent="0.55000000000000004">
      <c r="B29" s="146"/>
      <c r="C29" s="146"/>
      <c r="D29" s="152"/>
      <c r="E29" s="146"/>
      <c r="F29" s="146"/>
      <c r="G29" s="146"/>
      <c r="L29" s="153"/>
      <c r="O29" s="154"/>
      <c r="P29" s="29"/>
    </row>
  </sheetData>
  <mergeCells count="2">
    <mergeCell ref="A1:G1"/>
    <mergeCell ref="A2:G2"/>
  </mergeCells>
  <pageMargins left="0.2" right="0.15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4" workbookViewId="0">
      <selection activeCell="J5" sqref="J5:O24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6.42578125" style="104" customWidth="1"/>
    <col min="4" max="4" width="12" style="104" customWidth="1"/>
    <col min="5" max="5" width="12.28515625" style="104" customWidth="1"/>
    <col min="6" max="6" width="9.28515625" style="29" customWidth="1"/>
    <col min="7" max="7" width="12.5703125" style="104" customWidth="1"/>
    <col min="8" max="8" width="8.28515625" style="104" customWidth="1"/>
    <col min="9" max="9" width="9.140625" style="104"/>
    <col min="10" max="10" width="8.140625" style="104" customWidth="1"/>
    <col min="11" max="11" width="20.5703125" style="104" customWidth="1"/>
    <col min="12" max="12" width="13.5703125" style="104" bestFit="1" customWidth="1"/>
    <col min="13" max="13" width="17" style="104" customWidth="1"/>
    <col min="14" max="14" width="16.28515625" style="104" customWidth="1"/>
    <col min="15" max="15" width="18" style="104" customWidth="1"/>
    <col min="16" max="16" width="12.28515625" style="104" customWidth="1"/>
    <col min="17" max="17" width="11.140625" style="104" customWidth="1"/>
    <col min="18" max="16384" width="9.140625" style="104"/>
  </cols>
  <sheetData>
    <row r="1" spans="1:18" ht="21.75" x14ac:dyDescent="0.5">
      <c r="A1" s="103"/>
      <c r="B1" s="103"/>
      <c r="C1" s="103"/>
      <c r="D1" s="89" t="s">
        <v>39</v>
      </c>
      <c r="E1" s="103"/>
      <c r="F1" s="125"/>
      <c r="G1" s="103"/>
      <c r="H1" s="103"/>
    </row>
    <row r="2" spans="1:18" x14ac:dyDescent="0.45">
      <c r="A2" s="103" t="s">
        <v>991</v>
      </c>
      <c r="B2" s="103"/>
      <c r="C2" s="103"/>
      <c r="D2" s="103"/>
      <c r="E2" s="103"/>
      <c r="F2" s="125" t="s">
        <v>80</v>
      </c>
      <c r="G2" s="103"/>
      <c r="H2" s="105" t="s">
        <v>68</v>
      </c>
    </row>
    <row r="3" spans="1:18" x14ac:dyDescent="0.45">
      <c r="A3" s="103" t="s">
        <v>20</v>
      </c>
      <c r="B3" s="103"/>
      <c r="C3" s="103"/>
      <c r="D3" s="103"/>
      <c r="E3" s="103"/>
      <c r="F3" s="125"/>
      <c r="G3" s="249" t="s">
        <v>69</v>
      </c>
      <c r="H3" s="103" t="s">
        <v>70</v>
      </c>
      <c r="N3" s="157"/>
    </row>
    <row r="4" spans="1:18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290" t="s">
        <v>32</v>
      </c>
      <c r="G4" s="109" t="s">
        <v>2</v>
      </c>
      <c r="H4" s="107" t="s">
        <v>3</v>
      </c>
      <c r="K4" s="188"/>
      <c r="N4" s="157"/>
    </row>
    <row r="5" spans="1:18" ht="21.75" x14ac:dyDescent="0.5">
      <c r="A5" s="110"/>
      <c r="B5" s="110"/>
      <c r="C5" s="111"/>
      <c r="D5" s="112" t="s">
        <v>0</v>
      </c>
      <c r="E5" s="112"/>
      <c r="F5" s="291" t="s">
        <v>31</v>
      </c>
      <c r="G5" s="113"/>
      <c r="H5" s="114" t="s">
        <v>23</v>
      </c>
      <c r="J5" s="163"/>
      <c r="K5" s="163"/>
      <c r="L5" s="3"/>
      <c r="M5" s="163"/>
      <c r="N5" s="163"/>
      <c r="O5" s="163"/>
    </row>
    <row r="6" spans="1:18" x14ac:dyDescent="0.45">
      <c r="A6" s="158" t="s">
        <v>106</v>
      </c>
      <c r="B6" s="116" t="s">
        <v>113</v>
      </c>
      <c r="C6" s="100" t="s">
        <v>310</v>
      </c>
      <c r="D6" s="159">
        <v>7414800</v>
      </c>
      <c r="E6" s="159"/>
      <c r="F6" s="294"/>
      <c r="G6" s="160">
        <f>D6</f>
        <v>7414800</v>
      </c>
      <c r="H6" s="155" t="s">
        <v>72</v>
      </c>
      <c r="J6" s="163"/>
      <c r="K6" s="163"/>
      <c r="L6" s="163"/>
      <c r="M6" s="163"/>
      <c r="N6" s="163"/>
      <c r="O6" s="163"/>
    </row>
    <row r="7" spans="1:18" x14ac:dyDescent="0.45">
      <c r="A7" s="158" t="s">
        <v>312</v>
      </c>
      <c r="B7" s="116" t="s">
        <v>313</v>
      </c>
      <c r="C7" s="62" t="s">
        <v>314</v>
      </c>
      <c r="D7" s="117"/>
      <c r="E7" s="117">
        <v>3699560</v>
      </c>
      <c r="F7" s="294"/>
      <c r="G7" s="119">
        <f>G6-E7</f>
        <v>3715240</v>
      </c>
      <c r="H7" s="122" t="s">
        <v>309</v>
      </c>
      <c r="J7" s="471"/>
      <c r="K7" s="471"/>
      <c r="L7" s="471"/>
      <c r="M7" s="471"/>
      <c r="N7" s="471"/>
      <c r="O7" s="471"/>
    </row>
    <row r="8" spans="1:18" ht="21.75" x14ac:dyDescent="0.5">
      <c r="A8" s="115" t="s">
        <v>552</v>
      </c>
      <c r="B8" s="116" t="s">
        <v>680</v>
      </c>
      <c r="C8" s="100" t="s">
        <v>681</v>
      </c>
      <c r="D8" s="161"/>
      <c r="E8" s="119">
        <v>1869230</v>
      </c>
      <c r="F8" s="294"/>
      <c r="G8" s="119">
        <f>G7-E8</f>
        <v>1846010</v>
      </c>
      <c r="H8" s="122" t="s">
        <v>311</v>
      </c>
      <c r="J8" s="471"/>
      <c r="K8" s="3"/>
      <c r="L8" s="216"/>
      <c r="M8" s="216"/>
      <c r="N8" s="216"/>
      <c r="O8" s="3"/>
    </row>
    <row r="9" spans="1:18" ht="21.75" x14ac:dyDescent="0.5">
      <c r="A9" s="158" t="s">
        <v>716</v>
      </c>
      <c r="B9" s="116" t="s">
        <v>963</v>
      </c>
      <c r="C9" s="100" t="s">
        <v>964</v>
      </c>
      <c r="D9" s="117"/>
      <c r="E9" s="119">
        <v>1791836.44</v>
      </c>
      <c r="F9" s="294"/>
      <c r="G9" s="119">
        <f>G8-E9</f>
        <v>54173.560000000056</v>
      </c>
      <c r="H9" s="122"/>
      <c r="J9" s="471"/>
      <c r="K9" s="3"/>
      <c r="L9" s="216"/>
      <c r="M9" s="216"/>
      <c r="N9" s="216"/>
      <c r="O9" s="3"/>
    </row>
    <row r="10" spans="1:18" ht="21.75" x14ac:dyDescent="0.5">
      <c r="A10" s="158"/>
      <c r="B10" s="116"/>
      <c r="C10" s="62"/>
      <c r="D10" s="117"/>
      <c r="E10" s="275"/>
      <c r="F10" s="294"/>
      <c r="G10" s="119"/>
      <c r="H10" s="122"/>
      <c r="J10" s="471"/>
      <c r="K10" s="3"/>
      <c r="L10" s="216"/>
      <c r="M10" s="216"/>
      <c r="N10" s="216"/>
      <c r="O10" s="3"/>
    </row>
    <row r="11" spans="1:18" ht="21.75" x14ac:dyDescent="0.5">
      <c r="A11" s="115"/>
      <c r="B11" s="116"/>
      <c r="C11" s="62"/>
      <c r="D11" s="117"/>
      <c r="E11" s="117"/>
      <c r="F11" s="294"/>
      <c r="G11" s="119"/>
      <c r="H11" s="122"/>
      <c r="J11" s="471"/>
      <c r="K11" s="3"/>
      <c r="L11" s="216"/>
      <c r="M11" s="216"/>
      <c r="N11" s="216"/>
      <c r="O11" s="3"/>
      <c r="P11" s="162"/>
    </row>
    <row r="12" spans="1:18" ht="21.75" x14ac:dyDescent="0.5">
      <c r="A12" s="158"/>
      <c r="B12" s="123"/>
      <c r="C12" s="62"/>
      <c r="D12" s="117"/>
      <c r="E12" s="118"/>
      <c r="F12" s="294"/>
      <c r="G12" s="119"/>
      <c r="H12" s="122"/>
      <c r="J12" s="471"/>
      <c r="K12" s="3"/>
      <c r="L12" s="216"/>
      <c r="M12" s="216"/>
      <c r="N12" s="216"/>
      <c r="O12" s="3"/>
      <c r="P12" s="162"/>
    </row>
    <row r="13" spans="1:18" ht="21.75" x14ac:dyDescent="0.5">
      <c r="A13" s="115"/>
      <c r="B13" s="116"/>
      <c r="C13" s="62"/>
      <c r="D13" s="160"/>
      <c r="E13" s="117"/>
      <c r="F13" s="294"/>
      <c r="G13" s="119"/>
      <c r="H13" s="122"/>
      <c r="J13" s="471"/>
      <c r="K13" s="3"/>
      <c r="L13" s="216"/>
      <c r="M13" s="216"/>
      <c r="N13" s="216"/>
      <c r="O13" s="3"/>
      <c r="P13" s="162"/>
    </row>
    <row r="14" spans="1:18" ht="21.75" x14ac:dyDescent="0.5">
      <c r="A14" s="115"/>
      <c r="B14" s="116"/>
      <c r="C14" s="62"/>
      <c r="D14" s="117"/>
      <c r="E14" s="117"/>
      <c r="F14" s="294"/>
      <c r="G14" s="119"/>
      <c r="H14" s="120"/>
      <c r="J14" s="471"/>
      <c r="K14" s="163"/>
      <c r="L14" s="216"/>
      <c r="M14" s="216"/>
      <c r="N14" s="216"/>
      <c r="O14" s="3"/>
      <c r="P14" s="162"/>
    </row>
    <row r="15" spans="1:18" ht="21.75" x14ac:dyDescent="0.5">
      <c r="A15" s="115"/>
      <c r="B15" s="123"/>
      <c r="C15" s="62"/>
      <c r="D15" s="117"/>
      <c r="E15" s="117"/>
      <c r="F15" s="294"/>
      <c r="G15" s="119"/>
      <c r="H15" s="120"/>
      <c r="J15" s="471"/>
      <c r="K15" s="3"/>
      <c r="L15" s="216"/>
      <c r="M15" s="216"/>
      <c r="N15" s="216"/>
      <c r="O15" s="3"/>
      <c r="P15" s="165"/>
      <c r="Q15" s="163"/>
      <c r="R15" s="163"/>
    </row>
    <row r="16" spans="1:18" ht="21.75" x14ac:dyDescent="0.5">
      <c r="A16" s="115"/>
      <c r="B16" s="116"/>
      <c r="C16" s="62"/>
      <c r="D16" s="117"/>
      <c r="E16" s="99"/>
      <c r="F16" s="294"/>
      <c r="G16" s="119"/>
      <c r="H16" s="120"/>
      <c r="J16" s="471"/>
      <c r="K16" s="3"/>
      <c r="L16" s="216"/>
      <c r="M16" s="216"/>
      <c r="N16" s="216"/>
      <c r="O16" s="3"/>
      <c r="P16" s="165"/>
      <c r="Q16" s="163"/>
      <c r="R16" s="163"/>
    </row>
    <row r="17" spans="1:18" ht="21.75" x14ac:dyDescent="0.5">
      <c r="A17" s="115"/>
      <c r="B17" s="123"/>
      <c r="C17" s="62"/>
      <c r="D17" s="117"/>
      <c r="E17" s="117"/>
      <c r="F17" s="294"/>
      <c r="G17" s="119"/>
      <c r="H17" s="120"/>
      <c r="J17" s="471"/>
      <c r="K17" s="3"/>
      <c r="L17" s="216"/>
      <c r="M17" s="216"/>
      <c r="N17" s="216"/>
      <c r="O17" s="3"/>
      <c r="P17" s="165"/>
      <c r="Q17" s="163"/>
      <c r="R17" s="163"/>
    </row>
    <row r="18" spans="1:18" ht="21.75" x14ac:dyDescent="0.5">
      <c r="A18" s="115"/>
      <c r="B18" s="123"/>
      <c r="C18" s="102"/>
      <c r="D18" s="117"/>
      <c r="E18" s="117"/>
      <c r="F18" s="294"/>
      <c r="G18" s="119"/>
      <c r="H18" s="120"/>
      <c r="J18" s="471"/>
      <c r="K18" s="3"/>
      <c r="L18" s="216"/>
      <c r="M18" s="216"/>
      <c r="N18" s="216"/>
      <c r="O18" s="3"/>
      <c r="P18" s="165"/>
      <c r="Q18" s="163"/>
      <c r="R18" s="163"/>
    </row>
    <row r="19" spans="1:18" ht="21.75" x14ac:dyDescent="0.5">
      <c r="A19" s="115"/>
      <c r="B19" s="123"/>
      <c r="C19" s="100"/>
      <c r="D19" s="119"/>
      <c r="E19" s="119"/>
      <c r="F19" s="295"/>
      <c r="G19" s="119"/>
      <c r="H19" s="120"/>
      <c r="J19" s="471"/>
      <c r="K19" s="3"/>
      <c r="L19" s="216"/>
      <c r="M19" s="472"/>
      <c r="N19" s="216"/>
      <c r="O19" s="3"/>
      <c r="P19" s="165"/>
      <c r="Q19" s="163"/>
      <c r="R19" s="163"/>
    </row>
    <row r="20" spans="1:18" ht="21.75" x14ac:dyDescent="0.5">
      <c r="A20" s="115"/>
      <c r="B20" s="123"/>
      <c r="C20" s="62"/>
      <c r="D20" s="117"/>
      <c r="E20" s="117"/>
      <c r="F20" s="294"/>
      <c r="G20" s="117"/>
      <c r="H20" s="120"/>
      <c r="J20" s="471"/>
      <c r="K20" s="3"/>
      <c r="L20" s="216"/>
      <c r="M20" s="472"/>
      <c r="N20" s="216"/>
      <c r="O20" s="3"/>
      <c r="P20" s="165"/>
      <c r="Q20" s="163"/>
      <c r="R20" s="163"/>
    </row>
    <row r="21" spans="1:18" ht="21.75" x14ac:dyDescent="0.5">
      <c r="A21" s="115"/>
      <c r="B21" s="123"/>
      <c r="C21" s="62"/>
      <c r="D21" s="117"/>
      <c r="E21" s="117"/>
      <c r="F21" s="294"/>
      <c r="G21" s="117"/>
      <c r="H21" s="120"/>
      <c r="J21" s="471"/>
      <c r="K21" s="3"/>
      <c r="L21" s="216"/>
      <c r="M21" s="472"/>
      <c r="N21" s="216"/>
      <c r="O21" s="3"/>
      <c r="P21" s="165"/>
      <c r="Q21" s="163"/>
      <c r="R21" s="163"/>
    </row>
    <row r="22" spans="1:18" x14ac:dyDescent="0.45">
      <c r="A22" s="115"/>
      <c r="B22" s="123"/>
      <c r="C22" s="62"/>
      <c r="D22" s="117"/>
      <c r="E22" s="117"/>
      <c r="F22" s="294"/>
      <c r="G22" s="117"/>
      <c r="H22" s="120"/>
      <c r="J22" s="163"/>
      <c r="K22" s="163"/>
      <c r="L22" s="163"/>
      <c r="M22" s="163"/>
      <c r="N22" s="163"/>
      <c r="O22" s="163"/>
      <c r="P22" s="165"/>
      <c r="Q22" s="163"/>
      <c r="R22" s="163"/>
    </row>
    <row r="23" spans="1:18" x14ac:dyDescent="0.45">
      <c r="A23" s="115"/>
      <c r="B23" s="123"/>
      <c r="C23" s="102"/>
      <c r="D23" s="117"/>
      <c r="E23" s="117"/>
      <c r="F23" s="294"/>
      <c r="G23" s="117"/>
      <c r="H23" s="120"/>
      <c r="J23" s="163"/>
      <c r="K23" s="163"/>
      <c r="L23" s="171"/>
      <c r="M23" s="171"/>
      <c r="N23" s="171"/>
      <c r="O23" s="163"/>
      <c r="P23" s="165"/>
      <c r="Q23" s="163"/>
      <c r="R23" s="163"/>
    </row>
    <row r="24" spans="1:18" ht="20.25" thickBot="1" x14ac:dyDescent="0.5">
      <c r="A24" s="115"/>
      <c r="B24" s="168"/>
      <c r="C24" s="156" t="s">
        <v>24</v>
      </c>
      <c r="D24" s="196">
        <f>SUM(D6:D23)</f>
        <v>7414800</v>
      </c>
      <c r="E24" s="196">
        <f>SUM(E6:E23)</f>
        <v>7360626.4399999995</v>
      </c>
      <c r="F24" s="228">
        <f>SUM(F6:F23)</f>
        <v>0</v>
      </c>
      <c r="G24" s="169">
        <f>D24-E24-F24</f>
        <v>54173.560000000522</v>
      </c>
      <c r="H24" s="120"/>
      <c r="J24" s="163"/>
      <c r="K24" s="171"/>
      <c r="L24" s="163"/>
      <c r="M24" s="163"/>
      <c r="N24" s="164"/>
      <c r="O24" s="163"/>
      <c r="P24" s="165"/>
      <c r="Q24" s="163"/>
      <c r="R24" s="163"/>
    </row>
    <row r="25" spans="1:18" ht="20.25" thickTop="1" x14ac:dyDescent="0.45">
      <c r="B25" s="170"/>
      <c r="D25" s="104" t="s">
        <v>35</v>
      </c>
      <c r="E25" s="157"/>
      <c r="J25" s="163"/>
      <c r="K25" s="164"/>
      <c r="L25" s="163"/>
      <c r="M25" s="163"/>
      <c r="N25" s="164"/>
      <c r="O25" s="163"/>
      <c r="P25" s="165"/>
      <c r="Q25" s="163"/>
      <c r="R25" s="163"/>
    </row>
    <row r="26" spans="1:18" x14ac:dyDescent="0.45">
      <c r="E26" s="157"/>
      <c r="J26" s="163"/>
      <c r="K26" s="163"/>
      <c r="L26" s="163"/>
      <c r="M26" s="163"/>
      <c r="N26" s="171"/>
      <c r="O26" s="163"/>
      <c r="P26" s="163"/>
      <c r="Q26" s="163"/>
      <c r="R26" s="163"/>
    </row>
    <row r="27" spans="1:18" x14ac:dyDescent="0.45">
      <c r="E27" s="157"/>
      <c r="G27" s="157"/>
      <c r="J27" s="163"/>
      <c r="K27" s="163"/>
      <c r="L27" s="163"/>
      <c r="M27" s="163"/>
      <c r="N27" s="163"/>
      <c r="O27" s="163"/>
      <c r="P27" s="163"/>
      <c r="Q27" s="163"/>
      <c r="R27" s="163"/>
    </row>
    <row r="28" spans="1:18" x14ac:dyDescent="0.45">
      <c r="D28" s="157"/>
      <c r="E28" s="157"/>
      <c r="G28" s="157"/>
    </row>
    <row r="29" spans="1:18" x14ac:dyDescent="0.45">
      <c r="D29" s="190"/>
      <c r="E29" s="188"/>
      <c r="G29" s="157"/>
    </row>
    <row r="30" spans="1:18" x14ac:dyDescent="0.45">
      <c r="D30" s="157"/>
    </row>
    <row r="31" spans="1:18" x14ac:dyDescent="0.45">
      <c r="D31" s="164"/>
    </row>
    <row r="32" spans="1:18" x14ac:dyDescent="0.45">
      <c r="D32" s="164"/>
    </row>
    <row r="34" spans="4:4" x14ac:dyDescent="0.45">
      <c r="D34" s="172"/>
    </row>
  </sheetData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6" workbookViewId="0">
      <selection activeCell="J28" sqref="J28"/>
    </sheetView>
  </sheetViews>
  <sheetFormatPr defaultRowHeight="19.5" x14ac:dyDescent="0.45"/>
  <cols>
    <col min="1" max="1" width="8.7109375" style="104" customWidth="1"/>
    <col min="2" max="2" width="8.42578125" style="104" customWidth="1"/>
    <col min="3" max="3" width="23.85546875" style="104" customWidth="1"/>
    <col min="4" max="4" width="11.28515625" style="104" customWidth="1"/>
    <col min="5" max="5" width="12.28515625" style="104" customWidth="1"/>
    <col min="6" max="6" width="8.85546875" style="104" customWidth="1"/>
    <col min="7" max="7" width="13" style="104" customWidth="1"/>
    <col min="8" max="8" width="8.85546875" style="104" customWidth="1"/>
    <col min="9" max="9" width="9.140625" style="104"/>
    <col min="10" max="10" width="23" style="104" customWidth="1"/>
    <col min="11" max="11" width="15.85546875" style="104" customWidth="1"/>
    <col min="12" max="12" width="14.85546875" style="104" customWidth="1"/>
    <col min="13" max="13" width="16.140625" style="104" customWidth="1"/>
    <col min="14" max="14" width="23.7109375" style="104" customWidth="1"/>
    <col min="15" max="15" width="9.140625" style="104"/>
    <col min="16" max="16" width="12.28515625" style="104" customWidth="1"/>
    <col min="17" max="17" width="11.140625" style="104" customWidth="1"/>
    <col min="18" max="16384" width="9.140625" style="104"/>
  </cols>
  <sheetData>
    <row r="1" spans="1:16" x14ac:dyDescent="0.45">
      <c r="A1" s="470" t="s">
        <v>161</v>
      </c>
      <c r="B1" s="470"/>
      <c r="C1" s="470"/>
      <c r="D1" s="470"/>
      <c r="E1" s="470"/>
      <c r="F1" s="470"/>
      <c r="G1" s="470"/>
      <c r="H1" s="103" t="s">
        <v>65</v>
      </c>
    </row>
    <row r="2" spans="1:16" x14ac:dyDescent="0.45">
      <c r="A2" s="470" t="s">
        <v>926</v>
      </c>
      <c r="B2" s="470"/>
      <c r="C2" s="470"/>
      <c r="D2" s="470"/>
      <c r="E2" s="470"/>
      <c r="F2" s="470"/>
      <c r="G2" s="470"/>
      <c r="H2" s="470"/>
    </row>
    <row r="3" spans="1:16" ht="21.75" x14ac:dyDescent="0.5">
      <c r="A3" s="103" t="s">
        <v>20</v>
      </c>
      <c r="B3" s="103"/>
      <c r="C3" s="103"/>
      <c r="D3" s="103"/>
      <c r="E3" s="103"/>
      <c r="F3" s="103"/>
      <c r="G3" s="103" t="s">
        <v>5</v>
      </c>
      <c r="H3" s="103" t="s">
        <v>40</v>
      </c>
      <c r="K3" s="59" t="s">
        <v>79</v>
      </c>
      <c r="L3" s="59" t="s">
        <v>81</v>
      </c>
    </row>
    <row r="4" spans="1:16" x14ac:dyDescent="0.45">
      <c r="A4" s="106" t="s">
        <v>22</v>
      </c>
      <c r="B4" s="106" t="s">
        <v>12</v>
      </c>
      <c r="C4" s="107" t="s">
        <v>4</v>
      </c>
      <c r="D4" s="108" t="s">
        <v>21</v>
      </c>
      <c r="E4" s="108" t="s">
        <v>1</v>
      </c>
      <c r="F4" s="108" t="s">
        <v>32</v>
      </c>
      <c r="G4" s="109" t="s">
        <v>2</v>
      </c>
      <c r="H4" s="107" t="s">
        <v>3</v>
      </c>
    </row>
    <row r="5" spans="1:16" ht="28.5" customHeight="1" x14ac:dyDescent="0.45">
      <c r="A5" s="110"/>
      <c r="B5" s="110"/>
      <c r="C5" s="111"/>
      <c r="D5" s="112" t="s">
        <v>0</v>
      </c>
      <c r="E5" s="112"/>
      <c r="F5" s="112" t="s">
        <v>31</v>
      </c>
      <c r="G5" s="113"/>
      <c r="H5" s="114" t="s">
        <v>23</v>
      </c>
      <c r="I5" s="259" t="s">
        <v>8</v>
      </c>
      <c r="J5" s="259" t="s">
        <v>4</v>
      </c>
      <c r="K5" s="259" t="s">
        <v>9</v>
      </c>
      <c r="L5" s="259" t="s">
        <v>33</v>
      </c>
      <c r="M5" s="259" t="s">
        <v>2</v>
      </c>
      <c r="N5" s="259" t="s">
        <v>3</v>
      </c>
    </row>
    <row r="6" spans="1:16" x14ac:dyDescent="0.45">
      <c r="A6" s="115" t="s">
        <v>115</v>
      </c>
      <c r="B6" s="116" t="s">
        <v>116</v>
      </c>
      <c r="C6" s="100" t="s">
        <v>74</v>
      </c>
      <c r="D6" s="161">
        <v>3078000</v>
      </c>
      <c r="E6" s="119"/>
      <c r="F6" s="119"/>
      <c r="G6" s="118">
        <f>D6</f>
        <v>3078000</v>
      </c>
      <c r="H6" s="120" t="s">
        <v>118</v>
      </c>
      <c r="I6" s="224"/>
      <c r="J6" s="224"/>
      <c r="K6" s="224"/>
      <c r="L6" s="224"/>
      <c r="M6" s="224"/>
      <c r="N6" s="224"/>
      <c r="P6" s="162"/>
    </row>
    <row r="7" spans="1:16" x14ac:dyDescent="0.45">
      <c r="A7" s="158"/>
      <c r="B7" s="116"/>
      <c r="C7" s="100" t="s">
        <v>117</v>
      </c>
      <c r="D7" s="161"/>
      <c r="E7" s="159"/>
      <c r="F7" s="117"/>
      <c r="G7" s="160">
        <f>D7</f>
        <v>0</v>
      </c>
      <c r="H7" s="155"/>
      <c r="I7" s="224"/>
      <c r="J7" s="224"/>
      <c r="K7" s="260"/>
      <c r="L7" s="260"/>
      <c r="M7" s="260"/>
      <c r="N7" s="224"/>
      <c r="P7" s="162"/>
    </row>
    <row r="8" spans="1:16" x14ac:dyDescent="0.45">
      <c r="A8" s="158" t="s">
        <v>169</v>
      </c>
      <c r="B8" s="123" t="s">
        <v>305</v>
      </c>
      <c r="C8" s="62" t="s">
        <v>306</v>
      </c>
      <c r="D8" s="161"/>
      <c r="E8" s="200">
        <v>962129</v>
      </c>
      <c r="F8" s="117"/>
      <c r="G8" s="173">
        <f>G6-E8</f>
        <v>2115871</v>
      </c>
      <c r="H8" s="120"/>
      <c r="P8" s="162"/>
    </row>
    <row r="9" spans="1:16" x14ac:dyDescent="0.45">
      <c r="A9" s="158" t="s">
        <v>268</v>
      </c>
      <c r="B9" s="123" t="s">
        <v>307</v>
      </c>
      <c r="C9" s="62" t="s">
        <v>308</v>
      </c>
      <c r="D9" s="159"/>
      <c r="E9" s="312">
        <v>4354.83</v>
      </c>
      <c r="F9" s="117"/>
      <c r="G9" s="173">
        <f>G8-E9</f>
        <v>2111516.17</v>
      </c>
      <c r="H9" s="174"/>
      <c r="K9" s="104">
        <v>700632</v>
      </c>
      <c r="P9" s="162"/>
    </row>
    <row r="10" spans="1:16" x14ac:dyDescent="0.45">
      <c r="A10" s="115" t="s">
        <v>649</v>
      </c>
      <c r="B10" s="123" t="s">
        <v>647</v>
      </c>
      <c r="C10" s="62" t="s">
        <v>645</v>
      </c>
      <c r="D10" s="159"/>
      <c r="E10" s="312">
        <v>514500</v>
      </c>
      <c r="F10" s="117"/>
      <c r="G10" s="173">
        <f t="shared" ref="G10:G24" si="0">G9-E10</f>
        <v>1597016.17</v>
      </c>
      <c r="H10" s="174"/>
      <c r="P10" s="162"/>
    </row>
    <row r="11" spans="1:16" x14ac:dyDescent="0.45">
      <c r="A11" s="115"/>
      <c r="B11" s="123" t="s">
        <v>648</v>
      </c>
      <c r="C11" s="62" t="s">
        <v>646</v>
      </c>
      <c r="D11" s="159"/>
      <c r="E11" s="312">
        <v>3300</v>
      </c>
      <c r="F11" s="117"/>
      <c r="G11" s="173">
        <f t="shared" si="0"/>
        <v>1593716.17</v>
      </c>
      <c r="H11" s="174"/>
      <c r="P11" s="162"/>
    </row>
    <row r="12" spans="1:16" x14ac:dyDescent="0.45">
      <c r="A12" s="115" t="s">
        <v>656</v>
      </c>
      <c r="B12" s="123" t="s">
        <v>657</v>
      </c>
      <c r="C12" s="62" t="s">
        <v>655</v>
      </c>
      <c r="D12" s="159"/>
      <c r="E12" s="312">
        <v>198000</v>
      </c>
      <c r="F12" s="117"/>
      <c r="G12" s="173">
        <f t="shared" si="0"/>
        <v>1395716.17</v>
      </c>
      <c r="H12" s="174"/>
      <c r="P12" s="162"/>
    </row>
    <row r="13" spans="1:16" x14ac:dyDescent="0.45">
      <c r="A13" s="115"/>
      <c r="B13" s="123" t="s">
        <v>658</v>
      </c>
      <c r="C13" s="62" t="s">
        <v>646</v>
      </c>
      <c r="D13" s="159"/>
      <c r="E13" s="313">
        <v>8700</v>
      </c>
      <c r="F13" s="117"/>
      <c r="G13" s="173">
        <f t="shared" si="0"/>
        <v>1387016.17</v>
      </c>
      <c r="H13" s="174"/>
      <c r="J13" s="157"/>
      <c r="K13" s="157"/>
      <c r="L13" s="188"/>
      <c r="P13" s="162"/>
    </row>
    <row r="14" spans="1:16" x14ac:dyDescent="0.45">
      <c r="A14" s="115" t="s">
        <v>551</v>
      </c>
      <c r="B14" s="123" t="s">
        <v>666</v>
      </c>
      <c r="C14" s="62" t="s">
        <v>665</v>
      </c>
      <c r="D14" s="161"/>
      <c r="E14" s="313">
        <v>225000</v>
      </c>
      <c r="F14" s="117"/>
      <c r="G14" s="173">
        <f t="shared" si="0"/>
        <v>1162016.17</v>
      </c>
      <c r="H14" s="174"/>
      <c r="J14" s="157"/>
      <c r="K14" s="157"/>
      <c r="L14" s="188"/>
      <c r="P14" s="162"/>
    </row>
    <row r="15" spans="1:16" x14ac:dyDescent="0.45">
      <c r="A15" s="115"/>
      <c r="B15" s="123"/>
      <c r="C15" s="62" t="s">
        <v>670</v>
      </c>
      <c r="D15" s="161"/>
      <c r="E15" s="312">
        <v>81000</v>
      </c>
      <c r="F15" s="117"/>
      <c r="G15" s="173">
        <f t="shared" si="0"/>
        <v>1081016.17</v>
      </c>
      <c r="H15" s="174"/>
      <c r="J15" s="157"/>
      <c r="K15" s="157"/>
      <c r="L15" s="188"/>
      <c r="P15" s="162"/>
    </row>
    <row r="16" spans="1:16" x14ac:dyDescent="0.45">
      <c r="A16" s="115" t="s">
        <v>790</v>
      </c>
      <c r="B16" s="123" t="s">
        <v>828</v>
      </c>
      <c r="C16" s="62" t="s">
        <v>827</v>
      </c>
      <c r="D16" s="161"/>
      <c r="E16" s="312">
        <v>636000</v>
      </c>
      <c r="F16" s="117"/>
      <c r="G16" s="173">
        <f t="shared" si="0"/>
        <v>445016.16999999993</v>
      </c>
      <c r="H16" s="174"/>
      <c r="J16" s="157"/>
      <c r="K16" s="157"/>
      <c r="L16" s="188"/>
      <c r="P16" s="162"/>
    </row>
    <row r="17" spans="1:18" x14ac:dyDescent="0.45">
      <c r="A17" s="115"/>
      <c r="B17" s="123" t="s">
        <v>830</v>
      </c>
      <c r="C17" s="62" t="s">
        <v>829</v>
      </c>
      <c r="D17" s="161"/>
      <c r="E17" s="313">
        <v>26419.35</v>
      </c>
      <c r="F17" s="117"/>
      <c r="G17" s="173">
        <f t="shared" si="0"/>
        <v>418596.81999999995</v>
      </c>
      <c r="H17" s="174"/>
      <c r="P17" s="162"/>
    </row>
    <row r="18" spans="1:18" x14ac:dyDescent="0.45">
      <c r="A18" s="115" t="s">
        <v>855</v>
      </c>
      <c r="B18" s="123" t="s">
        <v>927</v>
      </c>
      <c r="C18" s="62" t="s">
        <v>928</v>
      </c>
      <c r="D18" s="161"/>
      <c r="E18" s="313">
        <v>198000</v>
      </c>
      <c r="F18" s="117"/>
      <c r="G18" s="173">
        <f t="shared" si="0"/>
        <v>220596.81999999995</v>
      </c>
      <c r="H18" s="174"/>
      <c r="P18" s="162"/>
    </row>
    <row r="19" spans="1:18" x14ac:dyDescent="0.45">
      <c r="A19" s="115"/>
      <c r="B19" s="123" t="s">
        <v>934</v>
      </c>
      <c r="C19" s="62" t="s">
        <v>929</v>
      </c>
      <c r="D19" s="159"/>
      <c r="E19" s="313">
        <v>19441.84</v>
      </c>
      <c r="F19" s="117"/>
      <c r="G19" s="173">
        <f t="shared" si="0"/>
        <v>201154.97999999995</v>
      </c>
      <c r="H19" s="174"/>
      <c r="P19" s="162"/>
    </row>
    <row r="20" spans="1:18" x14ac:dyDescent="0.45">
      <c r="A20" s="115"/>
      <c r="B20" s="123" t="s">
        <v>933</v>
      </c>
      <c r="C20" s="62" t="s">
        <v>930</v>
      </c>
      <c r="D20" s="159"/>
      <c r="E20" s="313">
        <v>3774.16</v>
      </c>
      <c r="F20" s="117"/>
      <c r="G20" s="173">
        <f t="shared" si="0"/>
        <v>197380.81999999995</v>
      </c>
      <c r="H20" s="155"/>
      <c r="P20" s="162"/>
    </row>
    <row r="21" spans="1:18" x14ac:dyDescent="0.45">
      <c r="A21" s="158"/>
      <c r="B21" s="116" t="s">
        <v>932</v>
      </c>
      <c r="C21" s="62" t="s">
        <v>935</v>
      </c>
      <c r="D21" s="297"/>
      <c r="E21" s="313">
        <v>3000</v>
      </c>
      <c r="F21" s="117"/>
      <c r="G21" s="173">
        <f t="shared" si="0"/>
        <v>194380.81999999995</v>
      </c>
      <c r="H21" s="155"/>
      <c r="P21" s="162"/>
    </row>
    <row r="22" spans="1:18" x14ac:dyDescent="0.45">
      <c r="A22" s="158" t="s">
        <v>866</v>
      </c>
      <c r="B22" s="116" t="s">
        <v>936</v>
      </c>
      <c r="C22" s="62" t="s">
        <v>937</v>
      </c>
      <c r="D22" s="297"/>
      <c r="E22" s="313">
        <v>135000</v>
      </c>
      <c r="F22" s="117"/>
      <c r="G22" s="173">
        <f t="shared" si="0"/>
        <v>59380.819999999949</v>
      </c>
      <c r="H22" s="155"/>
      <c r="P22" s="162"/>
    </row>
    <row r="23" spans="1:18" x14ac:dyDescent="0.45">
      <c r="A23" s="158"/>
      <c r="B23" s="116" t="s">
        <v>938</v>
      </c>
      <c r="C23" s="62" t="s">
        <v>930</v>
      </c>
      <c r="D23" s="297"/>
      <c r="E23" s="313">
        <v>8419.2000000000007</v>
      </c>
      <c r="F23" s="117"/>
      <c r="G23" s="173">
        <f t="shared" si="0"/>
        <v>50961.619999999952</v>
      </c>
      <c r="H23" s="155"/>
      <c r="P23" s="162"/>
    </row>
    <row r="24" spans="1:18" x14ac:dyDescent="0.45">
      <c r="A24" s="158" t="s">
        <v>876</v>
      </c>
      <c r="B24" s="116" t="s">
        <v>939</v>
      </c>
      <c r="C24" s="62" t="s">
        <v>929</v>
      </c>
      <c r="D24" s="297"/>
      <c r="E24" s="313">
        <v>27000</v>
      </c>
      <c r="F24" s="117"/>
      <c r="G24" s="173">
        <f t="shared" si="0"/>
        <v>23961.619999999952</v>
      </c>
      <c r="H24" s="155"/>
      <c r="P24" s="162"/>
    </row>
    <row r="25" spans="1:18" x14ac:dyDescent="0.45">
      <c r="A25" s="158"/>
      <c r="B25" s="123"/>
      <c r="C25" s="102"/>
      <c r="D25" s="297"/>
      <c r="E25" s="313"/>
      <c r="F25" s="117"/>
      <c r="G25" s="173"/>
      <c r="H25" s="155"/>
      <c r="P25" s="162"/>
    </row>
    <row r="26" spans="1:18" x14ac:dyDescent="0.45">
      <c r="A26" s="115"/>
      <c r="B26" s="123"/>
      <c r="C26" s="102"/>
      <c r="D26" s="159"/>
      <c r="E26" s="117"/>
      <c r="F26" s="117"/>
      <c r="G26" s="173"/>
      <c r="H26" s="120"/>
      <c r="P26" s="162"/>
    </row>
    <row r="27" spans="1:18" x14ac:dyDescent="0.45">
      <c r="A27" s="277"/>
      <c r="B27" s="256"/>
      <c r="C27" s="138"/>
      <c r="D27" s="166"/>
      <c r="E27" s="166"/>
      <c r="F27" s="166"/>
      <c r="G27" s="167"/>
      <c r="H27" s="174"/>
      <c r="J27" s="163"/>
      <c r="K27" s="163"/>
      <c r="L27" s="163"/>
      <c r="M27" s="163"/>
      <c r="N27" s="164"/>
      <c r="O27" s="163"/>
      <c r="P27" s="165"/>
      <c r="Q27" s="163"/>
      <c r="R27" s="163"/>
    </row>
    <row r="28" spans="1:18" ht="20.25" thickBot="1" x14ac:dyDescent="0.5">
      <c r="A28" s="115"/>
      <c r="B28" s="168"/>
      <c r="C28" s="156" t="s">
        <v>24</v>
      </c>
      <c r="D28" s="228">
        <f>SUM(D6:D27)</f>
        <v>3078000</v>
      </c>
      <c r="E28" s="196">
        <f>SUM(E6:E27)</f>
        <v>3054038.3800000004</v>
      </c>
      <c r="F28" s="273">
        <f>SUM(F6:F27)</f>
        <v>0</v>
      </c>
      <c r="G28" s="169">
        <f>D28-E28-F28</f>
        <v>23961.619999999646</v>
      </c>
      <c r="H28" s="120"/>
      <c r="J28" s="301"/>
      <c r="K28" s="163"/>
      <c r="L28" s="163"/>
      <c r="M28" s="163"/>
      <c r="N28" s="164"/>
      <c r="O28" s="163"/>
      <c r="P28" s="165"/>
      <c r="Q28" s="163"/>
      <c r="R28" s="163"/>
    </row>
    <row r="29" spans="1:18" ht="20.25" thickTop="1" x14ac:dyDescent="0.45">
      <c r="B29" s="170"/>
      <c r="J29" s="163"/>
      <c r="K29" s="164"/>
      <c r="L29" s="163"/>
      <c r="M29" s="163"/>
      <c r="N29" s="164"/>
      <c r="O29" s="163"/>
      <c r="P29" s="165"/>
      <c r="Q29" s="163"/>
      <c r="R29" s="163"/>
    </row>
    <row r="30" spans="1:18" x14ac:dyDescent="0.45">
      <c r="J30" s="163"/>
      <c r="K30" s="163"/>
      <c r="L30" s="163"/>
      <c r="M30" s="163"/>
      <c r="N30" s="171"/>
      <c r="O30" s="163"/>
      <c r="P30" s="163"/>
      <c r="Q30" s="163"/>
      <c r="R30" s="163"/>
    </row>
    <row r="31" spans="1:18" x14ac:dyDescent="0.45">
      <c r="G31" s="157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8" x14ac:dyDescent="0.45">
      <c r="D32" s="157"/>
    </row>
    <row r="33" spans="4:7" x14ac:dyDescent="0.45">
      <c r="D33" s="157"/>
      <c r="G33" s="188"/>
    </row>
    <row r="34" spans="4:7" x14ac:dyDescent="0.45">
      <c r="D34" s="157"/>
    </row>
    <row r="35" spans="4:7" x14ac:dyDescent="0.45">
      <c r="D35" s="164"/>
    </row>
    <row r="36" spans="4:7" x14ac:dyDescent="0.45">
      <c r="D36" s="164"/>
    </row>
    <row r="38" spans="4:7" x14ac:dyDescent="0.45">
      <c r="D38" s="172"/>
    </row>
  </sheetData>
  <mergeCells count="2">
    <mergeCell ref="A1:G1"/>
    <mergeCell ref="A2:H2"/>
  </mergeCells>
  <pageMargins left="0.32" right="0.15" top="0.14000000000000001" bottom="0.14000000000000001" header="0.14000000000000001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27</vt:i4>
      </vt:variant>
      <vt:variant>
        <vt:lpstr>ช่วงที่มีชื่อ</vt:lpstr>
      </vt:variant>
      <vt:variant>
        <vt:i4>22</vt:i4>
      </vt:variant>
    </vt:vector>
  </HeadingPairs>
  <TitlesOfParts>
    <vt:vector size="49" baseType="lpstr">
      <vt:lpstr>%ปี2562</vt:lpstr>
      <vt:lpstr>%ปี62 งบ (2)</vt:lpstr>
      <vt:lpstr>งบประจำคุม 1ล้าน</vt:lpstr>
      <vt:lpstr>เงินกัน เหลื่อมปี62</vt:lpstr>
      <vt:lpstr>งบโครงการ002</vt:lpstr>
      <vt:lpstr>งบโครงการ001</vt:lpstr>
      <vt:lpstr>รหัส39001 </vt:lpstr>
      <vt:lpstr>พนง.ราชการ</vt:lpstr>
      <vt:lpstr>ธุรการ9,000</vt:lpstr>
      <vt:lpstr>ธุรการ 15000</vt:lpstr>
      <vt:lpstr>จ้างนักการฯ</vt:lpstr>
      <vt:lpstr>ครูวิกฤต-วิทย์-คณิต</vt:lpstr>
      <vt:lpstr>ครูพี่เลี้ยง</vt:lpstr>
      <vt:lpstr>ครูทรงคุณค่าฯ</vt:lpstr>
      <vt:lpstr>เขต 9ราย-แม่บ้านฯ</vt:lpstr>
      <vt:lpstr>ค่าเช่าบ้าน-ประกันสังคม</vt:lpstr>
      <vt:lpstr>เงินกองทุนทดแทนฯ0.2</vt:lpstr>
      <vt:lpstr>พาหนะนักเรียน</vt:lpstr>
      <vt:lpstr>รถตู้+กระบะ</vt:lpstr>
      <vt:lpstr>รหัส39002</vt:lpstr>
      <vt:lpstr>รหัส06036ยาเสพติด</vt:lpstr>
      <vt:lpstr>รหัส33062</vt:lpstr>
      <vt:lpstr>รายจ่ายอื่น500</vt:lpstr>
      <vt:lpstr>รหัส39002อินเทอร์เน็ต</vt:lpstr>
      <vt:lpstr>อุดหนุนร.ร.</vt:lpstr>
      <vt:lpstr>แบบคุม</vt:lpstr>
      <vt:lpstr>แยกรายการงบ,จำ</vt:lpstr>
      <vt:lpstr>'เขต 9ราย-แม่บ้านฯ'!Print_Titles</vt:lpstr>
      <vt:lpstr>ครูทรงคุณค่าฯ!Print_Titles</vt:lpstr>
      <vt:lpstr>ครูพี่เลี้ยง!Print_Titles</vt:lpstr>
      <vt:lpstr>'ครูวิกฤต-วิทย์-คณิต'!Print_Titles</vt:lpstr>
      <vt:lpstr>'ค่าเช่าบ้าน-ประกันสังคม'!Print_Titles</vt:lpstr>
      <vt:lpstr>งบโครงการ001!Print_Titles</vt:lpstr>
      <vt:lpstr>งบโครงการ002!Print_Titles</vt:lpstr>
      <vt:lpstr>'งบประจำคุม 1ล้าน'!Print_Titles</vt:lpstr>
      <vt:lpstr>เงินกองทุนทดแทนฯ0.2!Print_Titles</vt:lpstr>
      <vt:lpstr>จ้างนักการฯ!Print_Titles</vt:lpstr>
      <vt:lpstr>'ธุรการ 15000'!Print_Titles</vt:lpstr>
      <vt:lpstr>'ธุรการ9,000'!Print_Titles</vt:lpstr>
      <vt:lpstr>พนง.ราชการ!Print_Titles</vt:lpstr>
      <vt:lpstr>พาหนะนักเรียน!Print_Titles</vt:lpstr>
      <vt:lpstr>'รถตู้+กระบะ'!Print_Titles</vt:lpstr>
      <vt:lpstr>รหัส06036ยาเสพติด!Print_Titles</vt:lpstr>
      <vt:lpstr>รหัส33062!Print_Titles</vt:lpstr>
      <vt:lpstr>'รหัส39001 '!Print_Titles</vt:lpstr>
      <vt:lpstr>รหัส39002!Print_Titles</vt:lpstr>
      <vt:lpstr>รหัส39002อินเทอร์เน็ต!Print_Titles</vt:lpstr>
      <vt:lpstr>รายจ่ายอื่น500!Print_Titles</vt:lpstr>
      <vt:lpstr>อุดหนุนร.ร.!Print_Titles</vt:lpstr>
    </vt:vector>
  </TitlesOfParts>
  <Company>Winseven2009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YAYAHA</cp:lastModifiedBy>
  <cp:lastPrinted>2020-02-06T12:31:50Z</cp:lastPrinted>
  <dcterms:created xsi:type="dcterms:W3CDTF">2011-10-16T03:43:31Z</dcterms:created>
  <dcterms:modified xsi:type="dcterms:W3CDTF">2020-02-07T04:28:36Z</dcterms:modified>
</cp:coreProperties>
</file>